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tabRatio="811" activeTab="14"/>
  </bookViews>
  <sheets>
    <sheet name="目录" sheetId="1" r:id="rId1"/>
    <sheet name="附表1" sheetId="2" r:id="rId2"/>
    <sheet name="附表2" sheetId="3" r:id="rId3"/>
    <sheet name="附表3" sheetId="4" r:id="rId4"/>
    <sheet name="附表4" sheetId="5" r:id="rId5"/>
    <sheet name="附表5" sheetId="6" r:id="rId6"/>
    <sheet name="附表6" sheetId="7" r:id="rId7"/>
    <sheet name="附表7" sheetId="8" r:id="rId8"/>
    <sheet name="附表8" sheetId="9" r:id="rId9"/>
    <sheet name="附表9" sheetId="10" r:id="rId10"/>
    <sheet name="附表10" sheetId="11" r:id="rId11"/>
    <sheet name="附表11" sheetId="12" r:id="rId12"/>
    <sheet name="附表12" sheetId="13" r:id="rId13"/>
    <sheet name="附表13" sheetId="14" r:id="rId14"/>
    <sheet name="附表14" sheetId="15" r:id="rId15"/>
    <sheet name="Sheet1" sheetId="16" r:id="rId16"/>
  </sheets>
  <definedNames>
    <definedName name="_xlnm.Print_Titles" localSheetId="8">附表8!$1:$5</definedName>
    <definedName name="_xlnm.Print_Area" localSheetId="1">附表1!$A$1:$E$28</definedName>
    <definedName name="_xlnm.Print_Titles" localSheetId="1">附表1!$4:$4</definedName>
    <definedName name="_xlnm.Print_Titles" localSheetId="11">附表11!$1:$5</definedName>
    <definedName name="_xlnm.Print_Area" localSheetId="3">附表3!$A$1:$F$17</definedName>
    <definedName name="_xlnm.Print_Titles" localSheetId="6">附表6!$1:$5</definedName>
    <definedName name="_xlnm.Print_Area" localSheetId="2">附表2!$A$1:$E$29</definedName>
    <definedName name="_xlnm.Print_Titles" localSheetId="7">附表7!$1:$5</definedName>
    <definedName name="_xlnm.Print_Titles" localSheetId="9">附表9!$1:$5</definedName>
    <definedName name="_xlnm.Print_Titles" localSheetId="14">附表14!$1:$4</definedName>
    <definedName name="_xlnm.Print_Titles" localSheetId="10">附表10!$1:$5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<sst xmlns="http://schemas.openxmlformats.org/spreadsheetml/2006/main" count="8633" uniqueCount="3819">
  <si>
    <t>目     录</t>
  </si>
  <si>
    <t>附表1</t>
  </si>
  <si>
    <t>2020年一般公共预算收入情况表（全区）</t>
  </si>
  <si>
    <t>附表2</t>
  </si>
  <si>
    <t>2020年一般公共预算收入情况表（区本级）</t>
  </si>
  <si>
    <t>附表3</t>
  </si>
  <si>
    <t>2020年政府性基金收入情况表</t>
  </si>
  <si>
    <t>附表4</t>
  </si>
  <si>
    <t>2020年国有资本经营预算收入情况表</t>
  </si>
  <si>
    <t>附表5</t>
  </si>
  <si>
    <t>2020年社会保险基金收入情况表</t>
  </si>
  <si>
    <t>附表6</t>
  </si>
  <si>
    <t>2020年全区一般公共预算支出情况表（功能分类）</t>
  </si>
  <si>
    <t>附表7</t>
  </si>
  <si>
    <t>2020年区本级一般公共预算支出情况表（功能分类）</t>
  </si>
  <si>
    <t>附表8</t>
  </si>
  <si>
    <t>2020年全区一般公共预算支出情况表（经济分类）</t>
  </si>
  <si>
    <t>附表9</t>
  </si>
  <si>
    <t>2020年区本级一般公共预算支出情况表（经济分类）</t>
  </si>
  <si>
    <t>附表10</t>
  </si>
  <si>
    <t>2020年全区政府性基金支出情况表</t>
  </si>
  <si>
    <t>附表11</t>
  </si>
  <si>
    <t>2020年区本级政府性基金支出情况表</t>
  </si>
  <si>
    <t>附表12</t>
  </si>
  <si>
    <t>2020年国有资本经营支出情况表</t>
  </si>
  <si>
    <t>附表13</t>
  </si>
  <si>
    <t>2020年社会保险基金支出情况表</t>
  </si>
  <si>
    <t>附表14</t>
  </si>
  <si>
    <t>2020年全区项目支出情况表</t>
  </si>
  <si>
    <t>AKTD工程及终端</t>
  </si>
  <si>
    <t>《中华人民共和国动物防疫法》、《2019年全市畜产品质量安全监测工作指导意见》</t>
  </si>
  <si>
    <t>《中华人民共和国动物防疫法》、石农牧函[2018]10号市农业畜牧局关于印发《2018年重大动物疾病防控工作指导意见》的通知、区领导关于拨付畜禽屠宰监管工作所需资金的意见的批示（2014年第1366号）、《2019年全市畜产品质量安全监测工作指导意见》</t>
  </si>
  <si>
    <t>单位：万元</t>
  </si>
  <si>
    <t>科目名称</t>
  </si>
  <si>
    <t>本年预算</t>
  </si>
  <si>
    <t>调整预算数</t>
  </si>
  <si>
    <t>决算数</t>
  </si>
  <si>
    <t>完成调整
预算%</t>
  </si>
  <si>
    <t>一般公共预算收入合计</t>
  </si>
  <si>
    <t xml:space="preserve">  税收收入</t>
  </si>
  <si>
    <t xml:space="preserve">    国内增值税(含改征增值税)</t>
  </si>
  <si>
    <t xml:space="preserve">    营业税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</si>
  <si>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</si>
  <si>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</si>
  <si>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</si>
  <si>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</si>
  <si>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</si>
  <si>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</si>
  <si>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</si>
  <si>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</si>
  <si>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</si>
  <si>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</si>
  <si>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</si>
  <si>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</si>
  <si>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非税收入</t>
  </si>
  <si>
    <t xml:space="preserve">    专项收入</t>
  </si>
  <si>
    <t xml:space="preserve">    行政事业性收费收入</t>
  </si>
  <si>
    <t xml:space="preserve">    罚没收入</t>
  </si>
  <si>
    <t xml:space="preserve">    国有资源(资产)有偿使用收入</t>
  </si>
  <si>
    <t xml:space="preserve">    捐赠收入</t>
  </si>
  <si>
    <t xml:space="preserve">    政府住房基金收入</t>
  </si>
  <si>
    <t>　　其他收入</t>
  </si>
  <si>
    <t>完成调整预算%</t>
  </si>
  <si>
    <t>科目编码</t>
  </si>
  <si>
    <t>年初预算</t>
  </si>
  <si>
    <t>调整预算</t>
  </si>
  <si>
    <t>完成调整
预算的%</t>
  </si>
  <si>
    <t xml:space="preserve">  政府性基金收入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</si>
  <si>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</si>
  <si>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</si>
  <si>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</si>
  <si>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</si>
  <si>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</si>
  <si>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缴纳新增建设用地土地有偿使用费</t>
  </si>
  <si>
    <t xml:space="preserve">         其他土地出让收入</t>
  </si>
  <si>
    <t xml:space="preserve">     彩票公益金收入</t>
  </si>
  <si>
    <t xml:space="preserve">         福利彩票公益金收入</t>
  </si>
  <si>
    <t xml:space="preserve">     城市基础设施配套费收入</t>
  </si>
  <si>
    <t xml:space="preserve">     其他政府性基金收入</t>
  </si>
  <si>
    <t>说明：全区（区本级）政府性基金收入情况相同。</t>
  </si>
  <si>
    <t>项        目</t>
  </si>
  <si>
    <t>一、利润收入</t>
  </si>
  <si>
    <t>二、股利、股息收入</t>
  </si>
  <si>
    <t>三、产权转让收入</t>
  </si>
  <si>
    <t>四、清算收入</t>
  </si>
  <si>
    <t>五、其他国有资本经营预算收入</t>
  </si>
  <si>
    <t>收 入 合 计</t>
  </si>
  <si>
    <t>说明：全区（区本级）国有资本经营预算收入情况相同。</t>
  </si>
  <si>
    <t>项目</t>
  </si>
  <si>
    <t>社会保险基金收入合计</t>
  </si>
  <si>
    <t>城乡居民基本养老保险基金</t>
  </si>
  <si>
    <t>机关事业单位基本养老保险基金</t>
  </si>
  <si>
    <t>说明：全区（区本级）社会保险基金收入情况相同。</t>
  </si>
  <si>
    <t>本年预算数</t>
  </si>
  <si>
    <t>一般公共预算支出合计</t>
  </si>
  <si>
    <t>一般公共服务支出</t>
  </si>
  <si>
    <t>人大事务</t>
  </si>
  <si>
    <t>行政运行</t>
  </si>
  <si>
    <t>一般行政管理事务</t>
  </si>
  <si>
    <t>人大会议</t>
  </si>
  <si>
    <t>政协事务</t>
  </si>
  <si>
    <t>机关服务</t>
  </si>
  <si>
    <t>政协会议</t>
  </si>
  <si>
    <t>委员视察</t>
  </si>
  <si>
    <t>政府办公厅（室）及相关机构事务</t>
  </si>
  <si>
    <t>专项业务活动</t>
  </si>
  <si>
    <t>信访事务</t>
  </si>
  <si>
    <t>事业运行</t>
  </si>
  <si>
    <t>其他政府办公厅（室）及相关机构事务支出</t>
  </si>
  <si>
    <t>发展与改革事务</t>
  </si>
  <si>
    <t>社会事业发展规划</t>
  </si>
  <si>
    <t>物价管理</t>
  </si>
  <si>
    <t>其他发展与改革事务支出</t>
  </si>
  <si>
    <t>统计信息事务</t>
  </si>
  <si>
    <t>专项统计业务</t>
  </si>
  <si>
    <t>专项普查活动</t>
  </si>
  <si>
    <t>财政事务</t>
  </si>
  <si>
    <t>信息化建设</t>
  </si>
  <si>
    <t>财政委托业务支出</t>
  </si>
  <si>
    <t>其他财政事务支出</t>
  </si>
  <si>
    <t>税收事务</t>
  </si>
  <si>
    <t>审计事务</t>
  </si>
  <si>
    <t>审计业务</t>
  </si>
  <si>
    <t>纪检监察事务</t>
  </si>
  <si>
    <t>大案要案查处</t>
  </si>
  <si>
    <t>巡视工作</t>
  </si>
  <si>
    <t>其他纪检监察事务支出</t>
  </si>
  <si>
    <t>商贸事务</t>
  </si>
  <si>
    <t>招商引资</t>
  </si>
  <si>
    <t xml:space="preserve">  民族事务</t>
  </si>
  <si>
    <t>民族工作专项</t>
  </si>
  <si>
    <t>港澳台事务</t>
  </si>
  <si>
    <t>档案事务</t>
  </si>
  <si>
    <t>档案馆</t>
  </si>
  <si>
    <t>民主党派及工商联事务</t>
  </si>
  <si>
    <t>其他民主党派及工商联事务支出</t>
  </si>
  <si>
    <t>群众团体事务</t>
  </si>
  <si>
    <t>其他群众团体事务支出</t>
  </si>
  <si>
    <t>党委办公厅（室）及相关机构事务</t>
  </si>
  <si>
    <t>专项业务</t>
  </si>
  <si>
    <t>组织事务</t>
  </si>
  <si>
    <t>其他组织事务支出</t>
  </si>
  <si>
    <t>宣传事务</t>
  </si>
  <si>
    <t>宣传管理</t>
  </si>
  <si>
    <t>其他宣传事务支出</t>
  </si>
  <si>
    <t>统战事务</t>
  </si>
  <si>
    <t>宗教事务</t>
  </si>
  <si>
    <t>其他共产党事务支出</t>
  </si>
  <si>
    <t>网信事务</t>
  </si>
  <si>
    <t xml:space="preserve"> 行政运行</t>
  </si>
  <si>
    <t>市场监督管理事务</t>
  </si>
  <si>
    <t>市场监督管理专项</t>
  </si>
  <si>
    <t>市场监管执法</t>
  </si>
  <si>
    <t>药品事务</t>
  </si>
  <si>
    <t>质量安全监管</t>
  </si>
  <si>
    <t>食品安全监管</t>
  </si>
  <si>
    <t>其他市场监督管理事务</t>
  </si>
  <si>
    <t>国防支出</t>
  </si>
  <si>
    <t>公共安全支出</t>
  </si>
  <si>
    <t>武装警察</t>
  </si>
  <si>
    <t>内卫</t>
  </si>
  <si>
    <t>公安</t>
  </si>
  <si>
    <t xml:space="preserve"> 执法办案</t>
  </si>
  <si>
    <t>检察</t>
  </si>
  <si>
    <t>检察监督</t>
  </si>
  <si>
    <t>其他检察支出</t>
  </si>
  <si>
    <t>法院</t>
  </si>
  <si>
    <t>“两庭”建设</t>
  </si>
  <si>
    <t>司法</t>
  </si>
  <si>
    <t>基层司法业务</t>
  </si>
  <si>
    <t>法律援助</t>
  </si>
  <si>
    <t>社区矫正</t>
  </si>
  <si>
    <t>法制建设</t>
  </si>
  <si>
    <t>其他司法支出</t>
  </si>
  <si>
    <t>教育支出</t>
  </si>
  <si>
    <t>教育管理事务</t>
  </si>
  <si>
    <t>其他教育管理事务支出</t>
  </si>
  <si>
    <t>普通教育</t>
  </si>
  <si>
    <t>学前教育</t>
  </si>
  <si>
    <t>小学教育</t>
  </si>
  <si>
    <t>初中教育</t>
  </si>
  <si>
    <t>高中教育</t>
  </si>
  <si>
    <t>其他普通教育支出</t>
  </si>
  <si>
    <t>职业教育</t>
  </si>
  <si>
    <t>中专教育</t>
  </si>
  <si>
    <t>其他职业教育支出</t>
  </si>
  <si>
    <t>成人教育</t>
  </si>
  <si>
    <t>成人中等教育</t>
  </si>
  <si>
    <t>其他成人教育支出</t>
  </si>
  <si>
    <t>广播电视教育</t>
  </si>
  <si>
    <t>广播电视学校</t>
  </si>
  <si>
    <t>进修及培训</t>
  </si>
  <si>
    <t>教师进修</t>
  </si>
  <si>
    <t>干部教育</t>
  </si>
  <si>
    <t>培训支出</t>
  </si>
  <si>
    <t>教育费附加安排的支出</t>
  </si>
  <si>
    <t>其他教育费附加安排的支出</t>
  </si>
  <si>
    <t>其他教育支出</t>
  </si>
  <si>
    <t>科学技术支出</t>
  </si>
  <si>
    <t>科学技术管理事务</t>
  </si>
  <si>
    <t>其他科学技术管理事务支出</t>
  </si>
  <si>
    <t>基础研究</t>
  </si>
  <si>
    <t>专项技术基础</t>
  </si>
  <si>
    <t>技术研究与开发</t>
  </si>
  <si>
    <t>科技成果转化与扩散</t>
  </si>
  <si>
    <t>其他技术研究与开发支出</t>
  </si>
  <si>
    <t>科学技术普及</t>
  </si>
  <si>
    <t>机构运行</t>
  </si>
  <si>
    <t>科普活动</t>
  </si>
  <si>
    <t>其他科学技术普及支出</t>
  </si>
  <si>
    <t>科技重大项目</t>
  </si>
  <si>
    <t>重点研发计划</t>
  </si>
  <si>
    <t>文化体育与传媒支出</t>
  </si>
  <si>
    <t>文化</t>
  </si>
  <si>
    <t>文化活动</t>
  </si>
  <si>
    <t>文化创作与保护</t>
  </si>
  <si>
    <t>其他文化支出</t>
  </si>
  <si>
    <t>文物</t>
  </si>
  <si>
    <t>文物保护</t>
  </si>
  <si>
    <t>其他文物支出</t>
  </si>
  <si>
    <t>体育</t>
  </si>
  <si>
    <t>体育场馆</t>
  </si>
  <si>
    <t>其他体育支出</t>
  </si>
  <si>
    <t>广播电视</t>
  </si>
  <si>
    <t>电视</t>
  </si>
  <si>
    <t>其他文化体育与传媒支出</t>
  </si>
  <si>
    <t>社会保障和就业支出</t>
  </si>
  <si>
    <t>人力资源和社会保障管理事务</t>
  </si>
  <si>
    <t>综合业务管理</t>
  </si>
  <si>
    <t>劳动保障监察</t>
  </si>
  <si>
    <t>就业管理事务</t>
  </si>
  <si>
    <t>社会保险经办机构</t>
  </si>
  <si>
    <t>劳动人事争议调解仲裁</t>
  </si>
  <si>
    <t>其他人力资源和社会保障管理事务支出</t>
  </si>
  <si>
    <t>民政管理事务</t>
  </si>
  <si>
    <t>行政区划和地名管理</t>
  </si>
  <si>
    <t>其他民政管理事务支出</t>
  </si>
  <si>
    <t>行政事业单位离退休</t>
  </si>
  <si>
    <t>归口管理的行政单位离退休</t>
  </si>
  <si>
    <t>事业单位离退休</t>
  </si>
  <si>
    <t>离退休人员管理机构</t>
  </si>
  <si>
    <t xml:space="preserve"> 机关事业单位基本养老保险缴费支出</t>
  </si>
  <si>
    <t>机关事业单位职业年金缴费支出</t>
  </si>
  <si>
    <t>对机关事业单位基本养老保险基金的补助</t>
  </si>
  <si>
    <t>企业改革补助</t>
  </si>
  <si>
    <t>其他企业改革发展补助</t>
  </si>
  <si>
    <t>就业补助</t>
  </si>
  <si>
    <t>就业创业服务补贴</t>
  </si>
  <si>
    <t>公益性岗位补贴</t>
  </si>
  <si>
    <t>其他就业补助支出★</t>
  </si>
  <si>
    <t>抚恤</t>
  </si>
  <si>
    <t>死亡抚恤</t>
  </si>
  <si>
    <t>伤残抚恤</t>
  </si>
  <si>
    <t>在乡复员、退伍军人生活补助</t>
  </si>
  <si>
    <t>义务兵优待</t>
  </si>
  <si>
    <t>农村及退役士兵老年生活补贴</t>
  </si>
  <si>
    <t>其他优抚支出</t>
  </si>
  <si>
    <t>退役安置</t>
  </si>
  <si>
    <t>退役士兵安置</t>
  </si>
  <si>
    <t>军队移交政府的离退休人员安置</t>
  </si>
  <si>
    <t>军队移交政府离退休干部管理机构</t>
  </si>
  <si>
    <t>退役士兵管理教育</t>
  </si>
  <si>
    <t>军队专业干部安置</t>
  </si>
  <si>
    <t>其他退役安置支出</t>
  </si>
  <si>
    <t>社会福利</t>
  </si>
  <si>
    <t>儿童福利</t>
  </si>
  <si>
    <t>老年福利</t>
  </si>
  <si>
    <t>康复辅具</t>
  </si>
  <si>
    <t>殡葬</t>
  </si>
  <si>
    <t>残疾人事业</t>
  </si>
  <si>
    <t>残疾人康复</t>
  </si>
  <si>
    <t>残疾人就业和扶贫</t>
  </si>
  <si>
    <t>残疾人体育</t>
  </si>
  <si>
    <t>残疾人生活和护理补贴★</t>
  </si>
  <si>
    <t>其他残疾人事业支出</t>
  </si>
  <si>
    <t>红十字事业</t>
  </si>
  <si>
    <t>最低生活保障</t>
  </si>
  <si>
    <t>城市最低生活保障金支出</t>
  </si>
  <si>
    <t>临时救助</t>
  </si>
  <si>
    <t>临时救助支出</t>
  </si>
  <si>
    <t>流浪乞讨人员救助支出</t>
  </si>
  <si>
    <t>特困人员供养</t>
  </si>
  <si>
    <t>城市特困人员供养支出</t>
  </si>
  <si>
    <t>其他生活救助</t>
  </si>
  <si>
    <t>其他城市生活救助</t>
  </si>
  <si>
    <t>财政对基本养老保险基金的补助</t>
  </si>
  <si>
    <t>财政对城乡居民基本养老保险基金的补助</t>
  </si>
  <si>
    <t>退役军人管理事务</t>
  </si>
  <si>
    <t>援军优属</t>
  </si>
  <si>
    <t>其他退役军人事务管理支出</t>
  </si>
  <si>
    <t>财政代缴社会保险费支出</t>
  </si>
  <si>
    <t>财政代缴城乡居民基本养老保险费支出</t>
  </si>
  <si>
    <t>其他社会保障和就业支出</t>
  </si>
  <si>
    <t>医疗卫生与计划生育支出</t>
  </si>
  <si>
    <t>医疗卫生与计划生育管理事务</t>
  </si>
  <si>
    <t>其他医疗卫生与计划生育管理事务支出</t>
  </si>
  <si>
    <t>公立医院</t>
  </si>
  <si>
    <t>综合医院</t>
  </si>
  <si>
    <t>其他公立医院支出</t>
  </si>
  <si>
    <t>基层医疗卫生机构</t>
  </si>
  <si>
    <t>城市社区卫生机构</t>
  </si>
  <si>
    <t>乡镇卫生院</t>
  </si>
  <si>
    <t>其他基层医疗卫生机构支出</t>
  </si>
  <si>
    <t>公共卫生</t>
  </si>
  <si>
    <t>疾病预防控制机构</t>
  </si>
  <si>
    <t>卫生监督机构</t>
  </si>
  <si>
    <t>妇幼保健机构</t>
  </si>
  <si>
    <t>基本公共卫生服务</t>
  </si>
  <si>
    <t>重大公共卫生专项</t>
  </si>
  <si>
    <t>突发公共卫生事件应急处理</t>
  </si>
  <si>
    <t>其他公共卫生支出</t>
  </si>
  <si>
    <t>计划生育事务</t>
  </si>
  <si>
    <t>计划生育服务</t>
  </si>
  <si>
    <t>其他计划生育事务支出</t>
  </si>
  <si>
    <t>行政事业单位医疗</t>
  </si>
  <si>
    <t xml:space="preserve">    行政单位医疗</t>
  </si>
  <si>
    <t>事业单位医疗</t>
  </si>
  <si>
    <t>财政对基本医疗保险基金的补助</t>
  </si>
  <si>
    <t>财政对城乡居民基本医疗保险基金的补助</t>
  </si>
  <si>
    <t>医疗救助</t>
  </si>
  <si>
    <t>城乡医疗救助</t>
  </si>
  <si>
    <t>优抚对象医疗</t>
  </si>
  <si>
    <t>优抚对象医疗补助</t>
  </si>
  <si>
    <t xml:space="preserve"> 医疗保障管理事务</t>
  </si>
  <si>
    <t>医疗保障政策管理</t>
  </si>
  <si>
    <t>医疗保障经办事务</t>
  </si>
  <si>
    <t xml:space="preserve"> 事业运行</t>
  </si>
  <si>
    <t>其他医疗保障管理事务支出</t>
  </si>
  <si>
    <t>老龄卫生健康事务</t>
  </si>
  <si>
    <t xml:space="preserve"> 老龄卫生健康事务</t>
  </si>
  <si>
    <t>节能环保支出</t>
  </si>
  <si>
    <t>环境保护管理事务</t>
  </si>
  <si>
    <t>其他环境保护管理事务支出</t>
  </si>
  <si>
    <t>环境监测与监察</t>
  </si>
  <si>
    <t>其他环境监测与监察支出</t>
  </si>
  <si>
    <t>污染防治</t>
  </si>
  <si>
    <t>大气</t>
  </si>
  <si>
    <t>水体</t>
  </si>
  <si>
    <t>噪声</t>
  </si>
  <si>
    <t>其他污染防治支出</t>
  </si>
  <si>
    <t>自然生态保护</t>
  </si>
  <si>
    <t>农村环境保护</t>
  </si>
  <si>
    <t>退耕还林</t>
  </si>
  <si>
    <t>退耕现金</t>
  </si>
  <si>
    <t>其他退耕还林支出</t>
  </si>
  <si>
    <t>污染减排</t>
  </si>
  <si>
    <t>减排专项支出</t>
  </si>
  <si>
    <t>其他污染减排支出</t>
  </si>
  <si>
    <t>其他节能环保支出</t>
  </si>
  <si>
    <t>城乡社区支出</t>
  </si>
  <si>
    <t>城乡社区管理事务</t>
  </si>
  <si>
    <t>城管执法</t>
  </si>
  <si>
    <t>工程建设管理</t>
  </si>
  <si>
    <t>住宅建设与房地产市场监管</t>
  </si>
  <si>
    <t>城乡社区规划与管理</t>
  </si>
  <si>
    <t>城乡社区公共设施</t>
  </si>
  <si>
    <t>小城镇基础设施建设</t>
  </si>
  <si>
    <t>其他城乡社区公共设施支出</t>
  </si>
  <si>
    <t>城乡社区环境卫生</t>
  </si>
  <si>
    <t>其他城乡社区支出</t>
  </si>
  <si>
    <t>农林水支出</t>
  </si>
  <si>
    <t>农业</t>
  </si>
  <si>
    <t>科技转化与推广服务</t>
  </si>
  <si>
    <t>病虫害控制</t>
  </si>
  <si>
    <t>农产品质量安全</t>
  </si>
  <si>
    <t>农业生产支持补贴</t>
  </si>
  <si>
    <t>农业组织化与产业化经营</t>
  </si>
  <si>
    <t>农村公益事业</t>
  </si>
  <si>
    <t>农业资源保护修复与利用</t>
  </si>
  <si>
    <t>其他农业支出</t>
  </si>
  <si>
    <t>林业</t>
  </si>
  <si>
    <t>森林培育</t>
  </si>
  <si>
    <t>森林资源管理</t>
  </si>
  <si>
    <t>森林生态效益补偿</t>
  </si>
  <si>
    <t>动植物保护</t>
  </si>
  <si>
    <t>林业防灾减灾</t>
  </si>
  <si>
    <t>其他林业支出</t>
  </si>
  <si>
    <t>水利</t>
  </si>
  <si>
    <t>水利工程运行与维护</t>
  </si>
  <si>
    <t>水土保持</t>
  </si>
  <si>
    <t>水资源节约管理与保护</t>
  </si>
  <si>
    <t>防汛</t>
  </si>
  <si>
    <t>农田水利</t>
  </si>
  <si>
    <t>农村人畜饮水</t>
  </si>
  <si>
    <t>其他水利支出</t>
  </si>
  <si>
    <t>农村综合改革</t>
  </si>
  <si>
    <t>对村级一事一议的补助</t>
  </si>
  <si>
    <t>对村民委员会和村党支部的补助</t>
  </si>
  <si>
    <t>对村集体经济组织的补助</t>
  </si>
  <si>
    <t>其他农村综合改革支出</t>
  </si>
  <si>
    <t>普惠金融发展支出</t>
  </si>
  <si>
    <t>农业保险保费补贴</t>
  </si>
  <si>
    <t>小额担保贷款贴息</t>
  </si>
  <si>
    <t>其他农林水支出</t>
  </si>
  <si>
    <t>交通运输支出</t>
  </si>
  <si>
    <t>公路水路运输</t>
  </si>
  <si>
    <t>公路建设</t>
  </si>
  <si>
    <t>公路养护</t>
  </si>
  <si>
    <t>公路运输管理</t>
  </si>
  <si>
    <t>成品油价格改革对交通运输的补贴</t>
  </si>
  <si>
    <t>对农村道路客运的补贴</t>
  </si>
  <si>
    <t>对出租车的补贴</t>
  </si>
  <si>
    <t>资源勘探信息等支出</t>
  </si>
  <si>
    <t>资源勘探开发</t>
  </si>
  <si>
    <t>制造业</t>
  </si>
  <si>
    <t>其他制造业支出</t>
  </si>
  <si>
    <t>建筑业</t>
  </si>
  <si>
    <t>工业和信息产业监管</t>
  </si>
  <si>
    <t>工业和信息产业支持</t>
  </si>
  <si>
    <t>其他工业和信息产业监管支出</t>
  </si>
  <si>
    <t>支持中小企业发展和管理支出</t>
  </si>
  <si>
    <t>中小企业发展专项</t>
  </si>
  <si>
    <t>商业服务业等支出</t>
  </si>
  <si>
    <t>商业流通事务</t>
  </si>
  <si>
    <t>其他商业流通事务支出</t>
  </si>
  <si>
    <t>涉外发展服务支出</t>
  </si>
  <si>
    <t>其他涉外发展服务支出</t>
  </si>
  <si>
    <t>国土海洋气象等支出</t>
  </si>
  <si>
    <t>国土资源事务</t>
  </si>
  <si>
    <t>地质矿产资源利用与保护</t>
  </si>
  <si>
    <t>住房保障支出</t>
  </si>
  <si>
    <t>保障性安居工程支出</t>
  </si>
  <si>
    <t>棚户区改造</t>
  </si>
  <si>
    <t>其他保障性安居工程支出</t>
  </si>
  <si>
    <t>住房改革支出</t>
  </si>
  <si>
    <t>住房公积金</t>
  </si>
  <si>
    <t>粮油物资储备支出</t>
  </si>
  <si>
    <t>粮油储备</t>
  </si>
  <si>
    <t>储备粮油补贴支出</t>
  </si>
  <si>
    <t>重要商品储备</t>
  </si>
  <si>
    <t>应急物资管理</t>
  </si>
  <si>
    <t>灾害防治及应急管理支出</t>
  </si>
  <si>
    <t>应急管理事物</t>
  </si>
  <si>
    <t>灾害风险防治</t>
  </si>
  <si>
    <t>安全监管</t>
  </si>
  <si>
    <t>应急救援</t>
  </si>
  <si>
    <t>消防事物</t>
  </si>
  <si>
    <t>消防应急救援</t>
  </si>
  <si>
    <t>预备费</t>
  </si>
  <si>
    <t>其他支出</t>
  </si>
  <si>
    <t>债务付息支出</t>
  </si>
  <si>
    <t>地方政府一般债务付息支出</t>
  </si>
  <si>
    <t>地方政府一般债券付息支出</t>
  </si>
  <si>
    <t>债务发行费用支出</t>
  </si>
  <si>
    <t>地方政府一般债务发行费用支出</t>
  </si>
  <si>
    <t>财政国库业务</t>
  </si>
  <si>
    <t>民族事务</t>
  </si>
  <si>
    <t>市场主体管理</t>
  </si>
  <si>
    <t>市场秩序执法</t>
  </si>
  <si>
    <t>其他一般公共服务支出</t>
  </si>
  <si>
    <t>武装警察部队</t>
  </si>
  <si>
    <t>执法办案</t>
  </si>
  <si>
    <t>普法宣传</t>
  </si>
  <si>
    <t>律师公证管理</t>
  </si>
  <si>
    <t>中等职业教育</t>
  </si>
  <si>
    <t>文化旅游体育与传媒支出</t>
  </si>
  <si>
    <t>文化和旅游</t>
  </si>
  <si>
    <t>其他文化和旅游支出</t>
  </si>
  <si>
    <t>其他文化旅游体育与传媒支出</t>
  </si>
  <si>
    <t>行政事业单位养老支出</t>
  </si>
  <si>
    <t>行政单位离退休</t>
  </si>
  <si>
    <t>机关事业单位基本养老保险缴费支出★</t>
  </si>
  <si>
    <t>机关事业单位职业年金缴费支出★</t>
  </si>
  <si>
    <t>对机关事业单位基本养老保险基金的补助★</t>
  </si>
  <si>
    <t>农村籍退役士兵老年生活补助</t>
  </si>
  <si>
    <t>军队转业干部安置</t>
  </si>
  <si>
    <t>养老服务</t>
  </si>
  <si>
    <t>特困人员救助供养★</t>
  </si>
  <si>
    <t>城市特困人员救助供养支出★</t>
  </si>
  <si>
    <t>拥军优属</t>
  </si>
  <si>
    <t>卫生健康支出</t>
  </si>
  <si>
    <t>卫生健康管理事务</t>
  </si>
  <si>
    <t>其他卫生健康管理事务支出</t>
  </si>
  <si>
    <t>重大公共卫生服务</t>
  </si>
  <si>
    <t>中医药</t>
  </si>
  <si>
    <t>其他中医药支出</t>
  </si>
  <si>
    <t>行政单位医疗</t>
  </si>
  <si>
    <t>公务员医疗补助</t>
  </si>
  <si>
    <t>医疗保障管理事务</t>
  </si>
  <si>
    <t>生态保护</t>
  </si>
  <si>
    <t>退耕还林还草</t>
  </si>
  <si>
    <t>农业农村</t>
  </si>
  <si>
    <t>农业生产发展</t>
  </si>
  <si>
    <t>农村合作经济</t>
  </si>
  <si>
    <t>农村社会事业</t>
  </si>
  <si>
    <t>对高校毕业生到基层任职补助</t>
  </si>
  <si>
    <t>其他农业农村支出</t>
  </si>
  <si>
    <t>林业和草原</t>
  </si>
  <si>
    <t>森林资源培育</t>
  </si>
  <si>
    <t>产业化管理</t>
  </si>
  <si>
    <t>林业草原防灾减灾</t>
  </si>
  <si>
    <t>水利工程建设</t>
  </si>
  <si>
    <t>农村水利</t>
  </si>
  <si>
    <t>创业担保贷款贴息</t>
  </si>
  <si>
    <t>资源勘探工业信息等支出</t>
  </si>
  <si>
    <t>自然资源海洋气象等支出</t>
  </si>
  <si>
    <t>自然资源事务</t>
  </si>
  <si>
    <t>自然资源利用与保护</t>
  </si>
  <si>
    <t>地质勘查与矿产资源管理</t>
  </si>
  <si>
    <t>气象事务</t>
  </si>
  <si>
    <t>保障性住房租金补贴</t>
  </si>
  <si>
    <t>储备粮油补贴</t>
  </si>
  <si>
    <t>应急物资储备</t>
  </si>
  <si>
    <t>应急管理事务</t>
  </si>
  <si>
    <t>消防事务</t>
  </si>
  <si>
    <t>227</t>
  </si>
  <si>
    <t>债券发行费用支出</t>
  </si>
  <si>
    <t>23303</t>
  </si>
  <si>
    <t>序号</t>
  </si>
  <si>
    <t>须报审批</t>
  </si>
  <si>
    <t>不需审批</t>
  </si>
  <si>
    <t>政府经济分类合计</t>
  </si>
  <si>
    <t>机关工资福利支出</t>
  </si>
  <si>
    <t>工资奖金津补贴</t>
  </si>
  <si>
    <t>社会保障缴费</t>
  </si>
  <si>
    <t>其他工资福利支出</t>
  </si>
  <si>
    <t>机关商品和服务支出</t>
  </si>
  <si>
    <t>办公经费</t>
  </si>
  <si>
    <t>会议费</t>
  </si>
  <si>
    <t>培训费</t>
  </si>
  <si>
    <t>专用材料购置费</t>
  </si>
  <si>
    <t>委托业务费</t>
  </si>
  <si>
    <t>公务接待费</t>
  </si>
  <si>
    <t>因公出国（境）费用</t>
  </si>
  <si>
    <t>公务用车运行维护费</t>
  </si>
  <si>
    <t>维修（护）费</t>
  </si>
  <si>
    <t>其他商品和服务支出</t>
  </si>
  <si>
    <t>机关资本性支出（一）</t>
  </si>
  <si>
    <t>房屋建筑物购建</t>
  </si>
  <si>
    <t>基础设施建设</t>
  </si>
  <si>
    <t>公务用车购置</t>
  </si>
  <si>
    <t>土地征迁补偿和安置支出</t>
  </si>
  <si>
    <t>设备购置</t>
  </si>
  <si>
    <t>大型修缮</t>
  </si>
  <si>
    <t>其他资本性支出</t>
  </si>
  <si>
    <t>机关资本性支出（二）</t>
  </si>
  <si>
    <t>对事业单位经常性补助</t>
  </si>
  <si>
    <t>工资福利支出</t>
  </si>
  <si>
    <t>商品和服务支出</t>
  </si>
  <si>
    <t>对事业单位资本性补助</t>
  </si>
  <si>
    <t>资本性支出（一）</t>
  </si>
  <si>
    <t>资本性支出（二）</t>
  </si>
  <si>
    <t>对企业补助</t>
  </si>
  <si>
    <t>费用补贴</t>
  </si>
  <si>
    <t>利息补贴</t>
  </si>
  <si>
    <t>其他对企业补助</t>
  </si>
  <si>
    <t>对企业资本性支出</t>
  </si>
  <si>
    <t>对企业资本性支出（一）</t>
  </si>
  <si>
    <t>对企业资本性支出（二）</t>
  </si>
  <si>
    <t>对个人和家庭的补助</t>
  </si>
  <si>
    <t>社会福利和救助</t>
  </si>
  <si>
    <t>助学金</t>
  </si>
  <si>
    <t>离退休费</t>
  </si>
  <si>
    <t>其他对个人和家庭补助</t>
  </si>
  <si>
    <t>对社会保障基金补助</t>
  </si>
  <si>
    <t>对社会保险基金补助</t>
  </si>
  <si>
    <t>补充全国社会保障基金</t>
  </si>
  <si>
    <t>债务利息及费用支出</t>
  </si>
  <si>
    <t>国内债务付息</t>
  </si>
  <si>
    <t>国内债务发行费用</t>
  </si>
  <si>
    <t>上下级政府间转移性支出</t>
  </si>
  <si>
    <t>预备费及预留</t>
  </si>
  <si>
    <t>个人农业生产补贴</t>
  </si>
  <si>
    <t>转移性支出</t>
  </si>
  <si>
    <t>预算科目</t>
  </si>
  <si>
    <t>合计</t>
  </si>
  <si>
    <t>国家电影事业发展专项资金安排的支出</t>
  </si>
  <si>
    <t>资助国产影片发展</t>
  </si>
  <si>
    <t>其他国家电影事业发展专项资金支出</t>
  </si>
  <si>
    <t>大中型水库移民后期扶持基金支出</t>
  </si>
  <si>
    <t>移民补助</t>
  </si>
  <si>
    <t>小型水库移民扶助基金安排的支出</t>
  </si>
  <si>
    <t>基础设施建设和经济发展</t>
  </si>
  <si>
    <t>国有土地使用权出让收入安排的支出</t>
  </si>
  <si>
    <t>征地和拆迁补偿支出</t>
  </si>
  <si>
    <t>土地开发支出</t>
  </si>
  <si>
    <t>城市建设支出</t>
  </si>
  <si>
    <t>农村基础设施建设支出</t>
  </si>
  <si>
    <t>补助被征地农民支出</t>
  </si>
  <si>
    <t>棚户区改造支出</t>
  </si>
  <si>
    <t>其他国有土地使用权出让收入安排的支出</t>
  </si>
  <si>
    <t>国有土地收益基金安排的支出</t>
  </si>
  <si>
    <t>城市基础设施配套费安排的支出</t>
  </si>
  <si>
    <t>城市公共设施</t>
  </si>
  <si>
    <t>城市环境卫生</t>
  </si>
  <si>
    <t>其他城市基础设施配套费安排的支出</t>
  </si>
  <si>
    <t>污水处理费安排的支出</t>
  </si>
  <si>
    <t>污水处理设施建设和运营</t>
  </si>
  <si>
    <t>其他污水处理费安排的支出</t>
  </si>
  <si>
    <t>棚户区改造专项债券收入安排的支出</t>
  </si>
  <si>
    <t>其他棚户区改造专项债券收入安排的支出</t>
  </si>
  <si>
    <t>其他政府性及对应专项债务收入安排的支出</t>
  </si>
  <si>
    <t>其他政府性基金安排的支出</t>
  </si>
  <si>
    <t>其他地方自行试点项目收益专项债券收入安排的支出</t>
  </si>
  <si>
    <t>其他政府性基金债务收入安排的支出</t>
  </si>
  <si>
    <t>彩票公益金安排的支出</t>
  </si>
  <si>
    <t>用于社会福利的彩票公益金支出</t>
  </si>
  <si>
    <t>用于体育事业的彩票公益金支出</t>
  </si>
  <si>
    <t>用于教育事业的彩票公益金支出</t>
  </si>
  <si>
    <t>用于残疾人事业的彩票公益金支出</t>
  </si>
  <si>
    <t>用于城乡医疗救助的彩票公益金支出</t>
  </si>
  <si>
    <t>债务还本支出</t>
  </si>
  <si>
    <t>地方政府专项债务还本支出</t>
  </si>
  <si>
    <t>其他政府性基金债务还本支出</t>
  </si>
  <si>
    <t>地方政府专项债务付息支出</t>
  </si>
  <si>
    <t>国有土地使用权出让金债务付息支出</t>
  </si>
  <si>
    <t>棚户区改造专项债券付息支出</t>
  </si>
  <si>
    <t>其他地方自行试点项目收益专项债券付息支出</t>
  </si>
  <si>
    <t>其他政府性基金债务付息支出</t>
  </si>
  <si>
    <t>地方政府专项债务发行费用支出</t>
  </si>
  <si>
    <t>其他地方自行试点项目收益专项债券发行费用支出</t>
  </si>
  <si>
    <t>抗疫特别国债安排的支出</t>
  </si>
  <si>
    <t>交通基础设施建设</t>
  </si>
  <si>
    <t>其他基础设施建设</t>
  </si>
  <si>
    <t>抗疫相关支出</t>
  </si>
  <si>
    <t>困难群众基本生活补助</t>
  </si>
  <si>
    <t>其他抗疫相关支出</t>
  </si>
  <si>
    <t>合 计</t>
  </si>
  <si>
    <t>资助国产影片放映</t>
  </si>
  <si>
    <t>其他国有土地基金安排的支出</t>
  </si>
  <si>
    <t>其他政府性基金及对应专项债务收入安排的支出</t>
  </si>
  <si>
    <t>地方政府专项债务发行费支出</t>
  </si>
  <si>
    <t>其他政府性基金债务发行费用支出</t>
  </si>
  <si>
    <t>一、解决历史遗留问题及改革成本支出</t>
  </si>
  <si>
    <t>二、国有企业资本金注入</t>
  </si>
  <si>
    <t>三、国有企业政策性补贴</t>
  </si>
  <si>
    <t>四、金融国有资本经营预算支出</t>
  </si>
  <si>
    <t>五、其他国有资本经营预算支出</t>
  </si>
  <si>
    <t>支 出 合 计</t>
  </si>
  <si>
    <t>说明：全区（区本级）国有资本经营支出情况相同。</t>
  </si>
  <si>
    <t>合   计</t>
  </si>
  <si>
    <t>城乡居民基本养老保险基金支出</t>
  </si>
  <si>
    <t>机关事业单位基本养老保险基金支出</t>
  </si>
  <si>
    <t>说明：全区（区本级）社会保险基金支出情况相同。</t>
  </si>
  <si>
    <t>单位名称</t>
  </si>
  <si>
    <t>项目名称</t>
  </si>
  <si>
    <t>一般预算预算数</t>
  </si>
  <si>
    <t>一般预算调整预算数</t>
  </si>
  <si>
    <t>一般预算执行数</t>
  </si>
  <si>
    <t>执行率</t>
  </si>
  <si>
    <t>政府性基金预算数</t>
  </si>
  <si>
    <t>政府性基金调整预算数</t>
  </si>
  <si>
    <t>政府性基金执行数</t>
  </si>
  <si>
    <t>政策依据</t>
  </si>
  <si>
    <t>[101002]人大办</t>
  </si>
  <si>
    <t>2020两会会议经费</t>
  </si>
  <si>
    <t>根据《组织法》第二章第十一、十二条规定，地方各级人民代表大会会议每年至少召开一次。</t>
  </si>
  <si>
    <t>代表活动经费</t>
  </si>
  <si>
    <t>矿办发【2002】41号</t>
  </si>
  <si>
    <t>党建经费</t>
  </si>
  <si>
    <t>中共委办公室《关于加强新时代机关党的工作的意见》的通知〔2018〕-84</t>
  </si>
  <si>
    <t>人大代表之家（站）运行经费</t>
  </si>
  <si>
    <t>矿字【2017】44号中共井陉矿区委批转区人大常委会党组《关于进一步加强和改进“人大代表之家（站）”建设意见》的通知</t>
  </si>
  <si>
    <t>调研考察、学习考察经费</t>
  </si>
  <si>
    <t>根据《代表法》第二十二、二十三条规定，县级以上的各级人民代表大会代表根据本级人大常委会统一安排，对本级或者下级国家机关和有关单位的工作进行视察，对经济社会发展等重大问题开展专题调研。</t>
  </si>
  <si>
    <t>印刷费</t>
  </si>
  <si>
    <t>预决算集中审查经费</t>
  </si>
  <si>
    <t>矿人常【2018】19号井陉矿区人民代表大会常务委员会财政预算审查监督暂行办法</t>
  </si>
  <si>
    <t>张克信、史路成抚恤金及丧葬费</t>
  </si>
  <si>
    <t>矿财预调[2020]212号</t>
  </si>
  <si>
    <t>专门委员会活动经费</t>
  </si>
  <si>
    <t>追加张延年伤残抚恤金</t>
  </si>
  <si>
    <t>矿财预调[2020]269号</t>
  </si>
  <si>
    <t>[131002]政协</t>
  </si>
  <si>
    <t>2020年《乡音》杂志订阅经费</t>
  </si>
  <si>
    <t>冀协办发【2018】69号</t>
  </si>
  <si>
    <t>2020年专刊编辑印刷经费</t>
  </si>
  <si>
    <t>日常工作需要</t>
  </si>
  <si>
    <t>八届四次全会</t>
  </si>
  <si>
    <t>党建工作经费</t>
  </si>
  <si>
    <t>继续完成文史档案馆的后续工作经费</t>
  </si>
  <si>
    <t>老促会办公经费</t>
  </si>
  <si>
    <t>历史文化系列丛书《金石碑刻》卷编辑印刷和《政协志》经费</t>
  </si>
  <si>
    <t>学习调研考察</t>
  </si>
  <si>
    <t>矿财预调[2020]286号</t>
  </si>
  <si>
    <t>赵平玉一次性抚恤金</t>
  </si>
  <si>
    <t>政协委员活动经费</t>
  </si>
  <si>
    <t>[151002]人民检察院机关</t>
  </si>
  <si>
    <t>2019年省级基层公检法司转移支付资金</t>
  </si>
  <si>
    <t>石财行[2018]37号</t>
  </si>
  <si>
    <t>2019年中央政法纪检监察转移支付资金</t>
  </si>
  <si>
    <t>石财行[2019]22号</t>
  </si>
  <si>
    <t>2019年中央政法转移支付资金</t>
  </si>
  <si>
    <t>石财行[2018]36号</t>
  </si>
  <si>
    <t>党建活动经费</t>
  </si>
  <si>
    <t>房屋部分设施改造</t>
  </si>
  <si>
    <t>房屋修缮经费</t>
  </si>
  <si>
    <t>国家司法救助资金</t>
  </si>
  <si>
    <t>石财行[2020]26号</t>
  </si>
  <si>
    <t>劳务派遣工资</t>
  </si>
  <si>
    <t>年初项目</t>
  </si>
  <si>
    <t>扫黑除恶专项经费</t>
  </si>
  <si>
    <t>提前下达2020年省级基层公检法司转移支付资金</t>
  </si>
  <si>
    <t>石财行[2019]62号</t>
  </si>
  <si>
    <t>提前下达2020年中央政法纪检监察转移支付资金</t>
  </si>
  <si>
    <t>石财行[2019]61号</t>
  </si>
  <si>
    <t>下达2020年中央政法纪检监察转移支付资金</t>
  </si>
  <si>
    <t>石财行[2020]27号</t>
  </si>
  <si>
    <t>政法系统远程视频提讯平台</t>
  </si>
  <si>
    <t>[161002]人民法院机关</t>
  </si>
  <si>
    <t>保安经费（3人）</t>
  </si>
  <si>
    <t>保安合同</t>
  </si>
  <si>
    <t>凤山、贾庄人民法庭配套装备</t>
  </si>
  <si>
    <t>石财行[2019]63号</t>
  </si>
  <si>
    <t>谷文新抚恤金及丧葬费</t>
  </si>
  <si>
    <t>矿财预调[2020]255号</t>
  </si>
  <si>
    <t>关于下达2019年中央政法纪检监察转移支付资金的通知</t>
  </si>
  <si>
    <t>关于下达2020年中央政法纪检监察转移支付资金的通知</t>
  </si>
  <si>
    <t>关于下达国家司法救助资金的通知</t>
  </si>
  <si>
    <t>劳务派遣（26人）</t>
  </si>
  <si>
    <t>区政府关于临时聘用人员和公益岗位人员转劳务派遣的批复</t>
  </si>
  <si>
    <t>扫黑除恶专项资金</t>
  </si>
  <si>
    <t>石扫黑办﹝2018﹞21号</t>
  </si>
  <si>
    <t>财政局关于提前下达2019年法院建设补助资金的通知</t>
  </si>
  <si>
    <t>石财行[2018]35号</t>
  </si>
  <si>
    <t>司法救助</t>
  </si>
  <si>
    <t>法明传（2018）311号</t>
  </si>
  <si>
    <t>提前下达2019年省级基层公检法司转移支付资金</t>
  </si>
  <si>
    <t>提前下达2019年中央政法转移支付资金</t>
  </si>
  <si>
    <t>提前下达2020年省级公检法司转移支付资金</t>
  </si>
  <si>
    <t>智慧法院装备购置经费</t>
  </si>
  <si>
    <t>[202002]委办公室机关</t>
  </si>
  <si>
    <t>石机字【2017】33号</t>
  </si>
  <si>
    <t>电子政务内网二期建设费</t>
  </si>
  <si>
    <t>省市电子政务内网二期建设要求石政网内字【2018】1号</t>
  </si>
  <si>
    <t>会务保障工作经费</t>
  </si>
  <si>
    <t>矿财预调[2020]283号</t>
  </si>
  <si>
    <t>机要专项业务经费</t>
  </si>
  <si>
    <t>建立信息化支撑平台及政府门户网站等保测评项目经费</t>
  </si>
  <si>
    <t>宣传片制作经费</t>
  </si>
  <si>
    <t>矿财预调[2020]206号</t>
  </si>
  <si>
    <t>劳务派遣经费</t>
  </si>
  <si>
    <t>密码通讯系统、电子政务内网运维费</t>
  </si>
  <si>
    <t>省市文件要求、省市电子政务内网一期建设要求</t>
  </si>
  <si>
    <t>宣传印刷费</t>
  </si>
  <si>
    <t>重大活动</t>
  </si>
  <si>
    <t>追加专项业务经费</t>
  </si>
  <si>
    <t>矿财预调[2020]250号</t>
  </si>
  <si>
    <t>总值班室经费、值班、保密、网站经费</t>
  </si>
  <si>
    <t>冀办字46号</t>
  </si>
  <si>
    <t>[202004]档案馆</t>
  </si>
  <si>
    <t>《年鉴2019》印刷费、出版费、编校设计费</t>
  </si>
  <si>
    <t>领导批复</t>
  </si>
  <si>
    <t>编印2019年《大事记》</t>
  </si>
  <si>
    <t>续编2017年-2018年大事记</t>
  </si>
  <si>
    <t>档案杀虫、防虫、破损修复费</t>
  </si>
  <si>
    <t>中共河北省委办公厅河北省人民政府办公厅关于加强和改进新形势下全省档案工作的意见</t>
  </si>
  <si>
    <t>档案数字化加工费，档案征集、宣传、培训活动经费</t>
  </si>
  <si>
    <t>河北省档案收集办法</t>
  </si>
  <si>
    <t>地方志编纂经费</t>
  </si>
  <si>
    <t>河北省人民政府办公厅关于加快推进全省完成地方志“两全目标”任务通知</t>
  </si>
  <si>
    <t>工伤医药费</t>
  </si>
  <si>
    <t>矿财预调[2020]035号</t>
  </si>
  <si>
    <t>[203002]委组织部机关</t>
  </si>
  <si>
    <t>2019年老党员生活补贴提标省、市级补助资金</t>
  </si>
  <si>
    <t>石财行[2019]46号</t>
  </si>
  <si>
    <t>2020年度社区党建惠民工程市级专项资金</t>
  </si>
  <si>
    <t>石财行[2019]54号</t>
  </si>
  <si>
    <t>2020年建国前入党老党员生活补贴省级补助资金</t>
  </si>
  <si>
    <t>石财行[2019]58号</t>
  </si>
  <si>
    <t>2020年建国前入党老党员生活补贴市级补助资金</t>
  </si>
  <si>
    <t>2020年建国前入党老党员生活补贴中央补助资金</t>
  </si>
  <si>
    <t>冀民[2017]98号</t>
  </si>
  <si>
    <t>党建惠民项目</t>
  </si>
  <si>
    <t>石办发[2015]9号</t>
  </si>
  <si>
    <t>党内关爱帮扶专项经费及未享受退休待遇的城镇老党员生活补助</t>
  </si>
  <si>
    <t>矿发[2017]63号</t>
  </si>
  <si>
    <t>党史组织史征编工作经费</t>
  </si>
  <si>
    <t>党员学习教育工作经费</t>
  </si>
  <si>
    <t>冀办发[2017]39号</t>
  </si>
  <si>
    <t>冀组发[2014]28号、冀组通字[2008]1号、冀组字[2015]26号、石组字[2018]17号、冀发[2019]27号</t>
  </si>
  <si>
    <t>干部队伍管理</t>
  </si>
  <si>
    <t>高校人才交流活动费(南京大学)</t>
  </si>
  <si>
    <t>矿财预调[2020]167号</t>
  </si>
  <si>
    <t>公务保障工作经费</t>
  </si>
  <si>
    <t>矿财预调[2020]284号</t>
  </si>
  <si>
    <t>红色物业工作经费</t>
  </si>
  <si>
    <t>矿财预调[2020]161号</t>
  </si>
  <si>
    <t>考核工作经费</t>
  </si>
  <si>
    <t>矿财预调[2020]110号</t>
  </si>
  <si>
    <t>人才工作经费</t>
  </si>
  <si>
    <t>矿财预调[2020]264号</t>
  </si>
  <si>
    <t>人才及考核工作经费</t>
  </si>
  <si>
    <t>石办字[2017]15号、石组字[2017]63号、矿发[2015]1号、矿字[2018]1号</t>
  </si>
  <si>
    <t>人才考核补贴经费</t>
  </si>
  <si>
    <t>人社厅[2018]1号、石组字[2019]8号、石人社字[2018]90号</t>
  </si>
  <si>
    <t>[204002]区委区政府督促检查办公室</t>
  </si>
  <si>
    <t>督查工作经费</t>
  </si>
  <si>
    <t>矿财预调[2020]272号</t>
  </si>
  <si>
    <t>[211002]委宣传部机关</t>
  </si>
  <si>
    <t>2019年省级宣传文化(发展)专项资金</t>
  </si>
  <si>
    <t>石财教[2018]102号</t>
  </si>
  <si>
    <t>2020市级原乡镇公社电影放映员生活补助</t>
  </si>
  <si>
    <t>石财教[2020]30号</t>
  </si>
  <si>
    <t>创建文明城工作经费</t>
  </si>
  <si>
    <t>国防教育经费</t>
  </si>
  <si>
    <t>矿财预调[2020]013号</t>
  </si>
  <si>
    <t>弘扬团结协作、勇于拼搏、攻坚克难、担当奉献精神先进事迹报告会</t>
  </si>
  <si>
    <t>矿财预调[2020]217号</t>
  </si>
  <si>
    <t>劳务派遣人员经费</t>
  </si>
  <si>
    <t>全区爱国主义教育基地建设管理资金</t>
  </si>
  <si>
    <t>软件正版化操作系统采购</t>
  </si>
  <si>
    <t>新增工作职责</t>
  </si>
  <si>
    <t>扫黄打非工作经费</t>
  </si>
  <si>
    <t>石钢投产先进事迹报告会</t>
  </si>
  <si>
    <t>矿财预调[2020]297号</t>
  </si>
  <si>
    <t>万人坑庆祝馆保安经费</t>
  </si>
  <si>
    <t>文化活动经费</t>
  </si>
  <si>
    <t>新闻舆论宣传工作（中国消费日报）</t>
  </si>
  <si>
    <t>新闻舆论宣传工作经费</t>
  </si>
  <si>
    <t>宣传思想文化工作经费</t>
  </si>
  <si>
    <t>原乡镇公社电影放映员生活补助</t>
  </si>
  <si>
    <t>2020年省级国家电影事业发展专项资金</t>
  </si>
  <si>
    <t>石财教[2019]120号</t>
  </si>
  <si>
    <t>中央补助地方国家电影事业发展专项资金</t>
  </si>
  <si>
    <t>石财教[2020]78号</t>
  </si>
  <si>
    <t>[212002]中共委网信办</t>
  </si>
  <si>
    <t>互联网信息工作经费</t>
  </si>
  <si>
    <t>矿发【2019】5号（日常工作需要）</t>
  </si>
  <si>
    <t>舆情软件服务费</t>
  </si>
  <si>
    <t>领导批示  有关舆情软件服务费</t>
  </si>
  <si>
    <t>[213002]统战部机关</t>
  </si>
  <si>
    <t>2020年支持基层宗教工作专项资金</t>
  </si>
  <si>
    <t>石财行[2019]52号</t>
  </si>
  <si>
    <t>成立联合会经费</t>
  </si>
  <si>
    <t>矿财预调[2020]128号</t>
  </si>
  <si>
    <t>委《关于加强新时代机关党的工作的意见》</t>
  </si>
  <si>
    <t>台办、侨联、统战工作费用</t>
  </si>
  <si>
    <t>市委统战部文件考核通知及统战创新工作通报</t>
  </si>
  <si>
    <t>统战宗教工作专项费用</t>
  </si>
  <si>
    <t>石办发[2017]8号转发市宗教工作领导小组(关于进一步加强宗教工作的实施意见)</t>
  </si>
  <si>
    <t>[216002]中共委政法委员会机关</t>
  </si>
  <si>
    <t>“雪亮工程”互联网公用IP租用费用</t>
  </si>
  <si>
    <t>市综治明传【2017】89号</t>
  </si>
  <si>
    <t>“雪亮工程”三大平台机房电费</t>
  </si>
  <si>
    <t>2019年市级国家司法救助资金</t>
  </si>
  <si>
    <t>石财行[2019]33号</t>
  </si>
  <si>
    <t>大调解稳定防范经费</t>
  </si>
  <si>
    <t>矿办字【2019】10号</t>
  </si>
  <si>
    <t>见义勇为经费</t>
  </si>
  <si>
    <t>省财政厅、省综治委关于贯彻落实《河北省奖励和保护见义勇为条例》有关问题的通知  冀财行【2015】88号</t>
  </si>
  <si>
    <t>劳务派遣工工资（宋飞）</t>
  </si>
  <si>
    <t>矿财预调[2020]140号</t>
  </si>
  <si>
    <t>劳务派遣经费（3人）</t>
  </si>
  <si>
    <t>劳务派遣协议书</t>
  </si>
  <si>
    <t>区级综合指挥和信息化网络中心建设资金</t>
  </si>
  <si>
    <t>矿财预调[2020]077号</t>
  </si>
  <si>
    <t>区域视频联网系统运行维护费</t>
  </si>
  <si>
    <t>领导批示2020年采购走单一来源，此项工作是长期性的包括租赁费和维修费）</t>
  </si>
  <si>
    <t>扫黑除恶经费</t>
  </si>
  <si>
    <t>石扫黑办【2018】21号</t>
  </si>
  <si>
    <t>雪亮工程三大平台建设项目</t>
  </si>
  <si>
    <t>市统招分签</t>
  </si>
  <si>
    <t>严重精神障碍患者责任人责任险经费</t>
  </si>
  <si>
    <t>市综治办、公安局、民政局、财政局、卫计局、残联关于《实施严重精神障碍患者监护人以奖代补和监护人责任险的暂行办法》的通知  石综治办【2016】15号</t>
  </si>
  <si>
    <t>政法四级网扩容升级项目</t>
  </si>
  <si>
    <t>市统招分签 石政法明传[2018]86号</t>
  </si>
  <si>
    <t>政法网运行维护经费</t>
  </si>
  <si>
    <t>治安保险经费</t>
  </si>
  <si>
    <t>市综治办《关于进一步推进治安保险工作的通知》</t>
  </si>
  <si>
    <t>追加综合指挥中心和信息化网络平台建设所需配备设备经费</t>
  </si>
  <si>
    <t>矿财预调[2020]102号</t>
  </si>
  <si>
    <t>综合治理经费</t>
  </si>
  <si>
    <t>石综治办【2017】14号  关于进一步加强和创新社会治安综合治理工作的通知</t>
  </si>
  <si>
    <t>综治信息上传录入经费</t>
  </si>
  <si>
    <t>市综治办&lt;关于做好2018年综治重点工作经费纳入本级财政预算的通知</t>
  </si>
  <si>
    <t>[222002]纪律检查委员会机关</t>
  </si>
  <si>
    <t>办公设备购置</t>
  </si>
  <si>
    <t>矿财预调[2020]181号</t>
  </si>
  <si>
    <t>办公设备购置费用</t>
  </si>
  <si>
    <t>签订合同</t>
  </si>
  <si>
    <t>保密系统测评经费</t>
  </si>
  <si>
    <t>档案室升级改造项目尾款</t>
  </si>
  <si>
    <t>党建纪律宣传经费</t>
  </si>
  <si>
    <t>纪律审查工作经费</t>
  </si>
  <si>
    <t>冀纪办发【2017】3号</t>
  </si>
  <si>
    <t>纪律审查医疗协助经费</t>
  </si>
  <si>
    <t>中纪发【2009】9号</t>
  </si>
  <si>
    <t>联片监督专项经费</t>
  </si>
  <si>
    <t>丧葬费及抚恤金(温真祥)</t>
  </si>
  <si>
    <t>扫黑除恶工作经费</t>
  </si>
  <si>
    <t>[224002]区委巡察工作领导小组办公室</t>
  </si>
  <si>
    <t>巡察专项经费</t>
  </si>
  <si>
    <t>中纪发【2009】9号和中共委巡察工作领导小组办公室文件</t>
  </si>
  <si>
    <t>巡视工作专项经费</t>
  </si>
  <si>
    <t>矿财预调[2020]164号</t>
  </si>
  <si>
    <t>巡视巡察工作经费</t>
  </si>
  <si>
    <t>[281002]委党校机关</t>
  </si>
  <si>
    <t>党建活动费</t>
  </si>
  <si>
    <t>党员干部培训费</t>
  </si>
  <si>
    <t>日常工作需求</t>
  </si>
  <si>
    <t>追加伤残抚恤金</t>
  </si>
  <si>
    <t>矿财预调[2020]160号</t>
  </si>
  <si>
    <t>[286002]机关工作委员会机关</t>
  </si>
  <si>
    <t>基层党组织建设</t>
  </si>
  <si>
    <t>七一系列活动，基层党组织相关活动支出</t>
  </si>
  <si>
    <t>[287002]中共委老干部局机关</t>
  </si>
  <si>
    <t>关工委经费</t>
  </si>
  <si>
    <t>矿财预调[2020]319号</t>
  </si>
  <si>
    <t xml:space="preserve">中共省委老干部局、省关工委冀老字【2015】6号文 </t>
  </si>
  <si>
    <t>关于下达2020年创健国家卫生城市市级补助资金[石财社2020]77号</t>
  </si>
  <si>
    <t>困难帮扶经费</t>
  </si>
  <si>
    <t>石老干字【2011】6号文</t>
  </si>
  <si>
    <t>老干部健康体检经费</t>
  </si>
  <si>
    <t xml:space="preserve">中共井陉矿区委文件矿发【2014】5号文 </t>
  </si>
  <si>
    <t>老干部经费</t>
  </si>
  <si>
    <t>老年大学经费</t>
  </si>
  <si>
    <t>石家庄市老年教育【2015】2号文</t>
  </si>
  <si>
    <t>老年活动中心升经改造经费</t>
  </si>
  <si>
    <t>中共井陉矿区委《关于进一步加强和改进离退休干部工作的实施意见》【2017】18号</t>
  </si>
  <si>
    <t>离退休老干部工作经费</t>
  </si>
  <si>
    <t>[301002]人民政府机关</t>
  </si>
  <si>
    <t>金融外事办招商引资经费</t>
  </si>
  <si>
    <t>招商引资方案、简报、矿处置化解办【2019】1号</t>
  </si>
  <si>
    <t>人防信息化、防空建设经费</t>
  </si>
  <si>
    <t>2018人防信息化通知、石人防发【2019】15号</t>
  </si>
  <si>
    <t>运转协调机要保障工作（会议费）</t>
  </si>
  <si>
    <t>矿办字【2019】31号</t>
  </si>
  <si>
    <t>运转协调机要保障工作经费</t>
  </si>
  <si>
    <t>运转协调机要保障公务用车经费</t>
  </si>
  <si>
    <t>《河北省公务用车管理办法》</t>
  </si>
  <si>
    <t>专项业务经费（政府采购）</t>
  </si>
  <si>
    <t>冀财采【2016】40号</t>
  </si>
  <si>
    <t>专项业务经费-金融信息公文培训费</t>
  </si>
  <si>
    <t>专项业务经费-律师服务费</t>
  </si>
  <si>
    <t>成交通知书-区领导批示</t>
  </si>
  <si>
    <t>专项业务经费-资料印刷费</t>
  </si>
  <si>
    <t>[302002]大气办</t>
  </si>
  <si>
    <t>14楼监控中心维护运行费</t>
  </si>
  <si>
    <t>《关于2019年预算项目申报的请示》1249号政府批示</t>
  </si>
  <si>
    <t>2020年第三方环境综合数据分析及点位维护费</t>
  </si>
  <si>
    <t>《关于聘请第三方公司开展空气质量数据综合分析的请示》47号政府批示</t>
  </si>
  <si>
    <t>车辆运行维护费</t>
  </si>
  <si>
    <t>大气污染防治宣传教育经费</t>
  </si>
  <si>
    <t>大气污染防治专项业务经费</t>
  </si>
  <si>
    <t>大气污染专家评审费</t>
  </si>
  <si>
    <t>购置抑尘剂</t>
  </si>
  <si>
    <t>监测点位第三方服务费</t>
  </si>
  <si>
    <t>矿财预追[2020]011号</t>
  </si>
  <si>
    <t>监测站点及周边环境综合业务费</t>
  </si>
  <si>
    <t>战辉区长《关于将部分专项和办公费用列入明年财政预算的请示》的批示</t>
  </si>
  <si>
    <t>《关于为区大气办、广播电视台公开招聘劳务派遣工作人员的请示》的政府批示</t>
  </si>
  <si>
    <t>临时聘用劳务费</t>
  </si>
  <si>
    <t>《关于拨付新增加监测站点管控人员工资的请示》777号政府批示</t>
  </si>
  <si>
    <t>密目网购置</t>
  </si>
  <si>
    <t>石财建[2020]36号</t>
  </si>
  <si>
    <t>雾炮车司机经费</t>
  </si>
  <si>
    <t>杏花沟空气站钢架建设工程项目</t>
  </si>
  <si>
    <t>矿财预追[2020]012号</t>
  </si>
  <si>
    <t>杏花沟空气站更换监测设备项目</t>
  </si>
  <si>
    <t>矿财预追[2020]010号</t>
  </si>
  <si>
    <t>第三方环境综合数据分析费</t>
  </si>
  <si>
    <t>矿财预调[2020]024号</t>
  </si>
  <si>
    <t>建设云微雾系统项目</t>
  </si>
  <si>
    <t>旅发大会期间环境整治项目</t>
  </si>
  <si>
    <t>矿财预调[2020]168号</t>
  </si>
  <si>
    <t>南寨、杏花沟铺设人工草坪项目</t>
  </si>
  <si>
    <t>矿财预调[2020]153号</t>
  </si>
  <si>
    <t>南寨小学操场改造项目</t>
  </si>
  <si>
    <t>矿财预调[2020]066号</t>
  </si>
  <si>
    <t>完善空气质量预警指挥中心建设项目</t>
  </si>
  <si>
    <t>矿财预调[2020]104号</t>
  </si>
  <si>
    <t>以前年度工程款</t>
  </si>
  <si>
    <t>合同、中标通知书</t>
  </si>
  <si>
    <t>[303002]发展和改革局</t>
  </si>
  <si>
    <t>“双创双服”活动经费</t>
  </si>
  <si>
    <t>年初项目  矿双创双服办[2019]1号</t>
  </si>
  <si>
    <t>“双代”第三方监管工作经费</t>
  </si>
  <si>
    <t>年初项目  石政办【2019】44号</t>
  </si>
  <si>
    <t>2020年度资源枯竭城市绩效考核自评报告编制经费</t>
  </si>
  <si>
    <t>年初项目  石发改农经【2019】504号</t>
  </si>
  <si>
    <t>编制产业发展规划项目经费</t>
  </si>
  <si>
    <t>矿财预追[2020]047号</t>
  </si>
  <si>
    <t>矿财预调[2020]192号</t>
  </si>
  <si>
    <t>编制特钢深加工及装备制造产业发展规划项目资金</t>
  </si>
  <si>
    <t>矿财预调[2020]233号</t>
  </si>
  <si>
    <t>采煤沉陷基本情况调查报告编制经费</t>
  </si>
  <si>
    <t>年初项目  发改农经【2019】679号</t>
  </si>
  <si>
    <t>采煤沉陷区综合治理项目编制报告经费</t>
  </si>
  <si>
    <t>年初项目   石发改农经【2019】699号</t>
  </si>
  <si>
    <t>年初项目   区委办印发《关于加强新时代机关党的工作的意见》的通知</t>
  </si>
  <si>
    <t>发改事务工作经费</t>
  </si>
  <si>
    <t>年初项目  矿办字【2019】32号</t>
  </si>
  <si>
    <t>发展规划编制经费</t>
  </si>
  <si>
    <t>矿财预调[2020]26号</t>
  </si>
  <si>
    <t>年初项目  冀发【2019】30号；石“十四五”规办【2019】1号</t>
  </si>
  <si>
    <t>工业园标准化厂房及配套设施建设项目</t>
  </si>
  <si>
    <t>石财建[2020]25号</t>
  </si>
  <si>
    <t>关于清算2019年度并预下达2020年度电动汽车充电基础设施建设补贴资金的通知</t>
  </si>
  <si>
    <t>石财建[2020]42号</t>
  </si>
  <si>
    <t>关于清算2019年农村地区双代补助资金并预下达2020年市级大气污染防治资金(第三批)的通知</t>
  </si>
  <si>
    <t>石财建[2020]32号</t>
  </si>
  <si>
    <t>关于提前下达2020年省级大气污染防治资金（用于农村地区清洁取暖2017年、2018年任务运行补贴）预算的通知</t>
  </si>
  <si>
    <t>石财建[2019]103号</t>
  </si>
  <si>
    <t>关于提前下达2020年省级大气污染防治资金（用于农村地区清洁取暖2019年任务运行补贴）预算的通知</t>
  </si>
  <si>
    <t>石财建[2019]101号</t>
  </si>
  <si>
    <t>关于提前下达2020年省级大气污染防治资金预算（用于2019年农村地区清洁取暖计划）的通知</t>
  </si>
  <si>
    <t>石财建[2019]102号</t>
  </si>
  <si>
    <t>关于提前下达2020年中央大气污染防治资金（用于农村地区清洁取暖2017年、2018年任务运行补贴）预算的通知</t>
  </si>
  <si>
    <t>石财建[2019]93号</t>
  </si>
  <si>
    <t>关于下达2018年采煤沉陷区综合治理专项中央基建投资预算(河北民海化工项目)</t>
  </si>
  <si>
    <t>石财建[2018]14号</t>
  </si>
  <si>
    <t>关于下达2019年全市新增规模以上服务业企业入统市级奖励资金的通知</t>
  </si>
  <si>
    <t>石财建[2020]17号</t>
  </si>
  <si>
    <t>关于下达2019年省级大气污染防治资金（用于农村地区清洁取暖2017年、2018年任务运行补贴）预算的通知</t>
  </si>
  <si>
    <t>石财建[2019]42号</t>
  </si>
  <si>
    <t>关于下达2019年省级大气污染防治资金预算（用于2019年农村地区清洁取暖计划）的通知</t>
  </si>
  <si>
    <t>石财建[2019]100号</t>
  </si>
  <si>
    <t>关于下达2019年省级大气污染防治资金预算（用于农村地区清洁取暖2019年第一批计划）的通知</t>
  </si>
  <si>
    <t>石财建[2019]41号</t>
  </si>
  <si>
    <t>关于下达2020年阶段性财力补助资金（用于2020年农村地区清洁取暖改造任务）的通知</t>
  </si>
  <si>
    <t>石财预[2020]40号</t>
  </si>
  <si>
    <t>关于下达2020年省级大气污染防治资金预算（用于2019年农村地区清洁取暖任务清算）的通知</t>
  </si>
  <si>
    <t>石财建[2020]51号</t>
  </si>
  <si>
    <t>关于下达2020年省级战略性新兴产业发展专项资金的通知</t>
  </si>
  <si>
    <t>石财建[2020]8号</t>
  </si>
  <si>
    <t>关于下达2020年资源型地区转型发展专项第二批中央基建投资预算(拨款)的通知</t>
  </si>
  <si>
    <t>石财建[2020]53号</t>
  </si>
  <si>
    <t>关于下达2020年资源型地区转型发展专项第三批中央基建投资预算(拨款)的通知</t>
  </si>
  <si>
    <t>石财建[2020]57号</t>
  </si>
  <si>
    <t>关于预拨2018年度农村地区清洁取暖省级财政补助资金预算的通知</t>
  </si>
  <si>
    <t>石财建[2018]92号</t>
  </si>
  <si>
    <t>关于预下达2018年市级大气污染防治资金(用于2018-2019年采暖季农村地区双代运行补贴)</t>
  </si>
  <si>
    <t>石财建[2018]77号</t>
  </si>
  <si>
    <t>关于预下达2019年第四批双代市级补助资金的通知</t>
  </si>
  <si>
    <t>石财建[2019]82号</t>
  </si>
  <si>
    <t>关于预下达2019年电动汽车充电基础设施建设补贴资金的通知</t>
  </si>
  <si>
    <t>石财建[2019]64号</t>
  </si>
  <si>
    <t>关于预下达2019年市级大气污染防治资金（第二批“双代”资金）的通知</t>
  </si>
  <si>
    <t>石财建[2019]51号</t>
  </si>
  <si>
    <t>关于预下达2020年市级大气污染防治资金(第一批)的通知</t>
  </si>
  <si>
    <t>石财建[2020]22号</t>
  </si>
  <si>
    <t>年初项目  关于公开招聘劳务派遣人员录用情况的报告</t>
  </si>
  <si>
    <t>粮食储备经费</t>
  </si>
  <si>
    <t>年初项目  矿政函【2018】56号、根据区委区政府杨朝晖领导的关于井口库维修粮仓项目评审和招投标的批示</t>
  </si>
  <si>
    <t>粮食工作经费</t>
  </si>
  <si>
    <t>粮食资产中心经费</t>
  </si>
  <si>
    <t>普天智慧城市项目审计评估经费</t>
  </si>
  <si>
    <t>矿财预调[2020]237号</t>
  </si>
  <si>
    <t>区级农村清洁取暖补贴</t>
  </si>
  <si>
    <t>石财建[2019]60号</t>
  </si>
  <si>
    <t>年初项目  石政发[2018]14号</t>
  </si>
  <si>
    <t>省重点项目申报经费</t>
  </si>
  <si>
    <t>双代及节能监察经费</t>
  </si>
  <si>
    <t>土地租金</t>
  </si>
  <si>
    <t>矿财预调[2020]274号</t>
  </si>
  <si>
    <t>物价工作经费</t>
  </si>
  <si>
    <t>年初项目  政府制定价格成本监审办法</t>
  </si>
  <si>
    <t>项目拉练观摩经费</t>
  </si>
  <si>
    <t>年初项目  石家庄市发展和改革委员会印发《关于推动固定资产投资责任下沉的实施意见》的通知</t>
  </si>
  <si>
    <t>招商引资工作经费</t>
  </si>
  <si>
    <t>年初项目  矿办字【2019】29号</t>
  </si>
  <si>
    <t>政策调研经费</t>
  </si>
  <si>
    <t>年初项目  发改办振兴[2018]750号；关于召开资源型地区转型发展现场推进会的通知</t>
  </si>
  <si>
    <t>中央预算内资金第三方检查工作经费</t>
  </si>
  <si>
    <t>年初项目  国家发展改革委关于印发《中央预算内投资项目日常监管实施办法（试行）》的通知</t>
  </si>
  <si>
    <t>重点项目综合经费</t>
  </si>
  <si>
    <t>企业资产补偿费</t>
  </si>
  <si>
    <t>年初项目  政府批示</t>
  </si>
  <si>
    <t>矿财预调[2020]041号</t>
  </si>
  <si>
    <t>[304002]商务局</t>
  </si>
  <si>
    <t>办公设备购置经费</t>
  </si>
  <si>
    <t>矿办字[2019]21号</t>
  </si>
  <si>
    <t>矿办字[2018]84号</t>
  </si>
  <si>
    <t>关于下达2019年便民市场建设工程及农贸市场创卫提升奖补资金的通知</t>
  </si>
  <si>
    <t>石财外[2020]13号</t>
  </si>
  <si>
    <t>关于下达2019年第三批省外贸发展专项资金</t>
  </si>
  <si>
    <t>石财外[2019]25号</t>
  </si>
  <si>
    <t>关于下达2019年度市级促进外贸稳定增长专项资金  石财外[2020]1号</t>
  </si>
  <si>
    <t>石财外[2020]1号</t>
  </si>
  <si>
    <t>关于下达2019年度新增限额以上企业奖励资金的通知</t>
  </si>
  <si>
    <t>石财外[2020]4号</t>
  </si>
  <si>
    <t>关于下达2020年中央外经贸发展专项资金(开拓国际市场事项)的通知</t>
  </si>
  <si>
    <t>石财外[2020]16号</t>
  </si>
  <si>
    <t>解决商务历史遗留问题资金</t>
  </si>
  <si>
    <t>矿财预调[2020]015号</t>
  </si>
  <si>
    <t>商务经费</t>
  </si>
  <si>
    <t>社零额限额以上信息员补贴</t>
  </si>
  <si>
    <t>石商运行[2019]33号</t>
  </si>
  <si>
    <t>招商引资经费</t>
  </si>
  <si>
    <t>石投促[2019]48号</t>
  </si>
  <si>
    <t>[313002]退役军人事务局</t>
  </si>
  <si>
    <t>残疾军人护理费</t>
  </si>
  <si>
    <t>矿财预调[2020]130号</t>
  </si>
  <si>
    <t>关于结算2020年优抚对象市级补助资金的通知(在乡复员、退伍军人生活补) 石财社[2020]68号</t>
  </si>
  <si>
    <t>石财社[2020]68号</t>
  </si>
  <si>
    <t>关于提前下达2019年退役安置省级补助预算指标的通知（教育培训）石财社[2018]123号</t>
  </si>
  <si>
    <t>石财社[2018]123号</t>
  </si>
  <si>
    <t>关于提前下达2019年退役安置省级补助预算指标的通知（无军籍职工津补贴）石财社[2018]123号</t>
  </si>
  <si>
    <t>关于提前下达2019年优扶对象省级补助预算指标的通知（伤残抚恤）石财社[2018]121号</t>
  </si>
  <si>
    <t>石财社[2018]121号</t>
  </si>
  <si>
    <t>关于提前下达2019年优扶对象省级补助预算指标的通知（医疗补助）石财社[2018]121号</t>
  </si>
  <si>
    <t>关于提前下达2019年中央财政企业军转干部生活困难补助经费预算指标的通知</t>
  </si>
  <si>
    <t>石财社[2018]95号</t>
  </si>
  <si>
    <t>关于提前下达2019年中央财政优扶对象补助经费预算指标的通知（伤残抚恤）石财社[2018]90号</t>
  </si>
  <si>
    <t>石财社[2018]90号</t>
  </si>
  <si>
    <t>关于提前下达2020年省级企业军转干部解困补助资金  石财社[2019]128号</t>
  </si>
  <si>
    <t>石财社[2019]128号</t>
  </si>
  <si>
    <t>关于提前下达2020年市级财政优抚对象补助经费  石财社[2019]93号（医疗补助）</t>
  </si>
  <si>
    <t>石财社[2019]93号</t>
  </si>
  <si>
    <t>关于提前下达2020年市级财政优抚对象补助经费  石财社[2019]93号（义务兵优待金）</t>
  </si>
  <si>
    <t>关于提前下达2020年市级财政优抚对象补助经费  石财社[2019]93号（在乡复员、退伍军人生活补助）</t>
  </si>
  <si>
    <t>关于提前下达2020年市级军队移交政府安置的无军籍职工地方性津贴补贴资金  石财社[2019]130号</t>
  </si>
  <si>
    <t>石财社[2019]130号</t>
  </si>
  <si>
    <t>关于提前下达2020年市级退役安置补助经费  石财社[2019]99号（待安置期间接续保险）</t>
  </si>
  <si>
    <t>石财社[2019]99号</t>
  </si>
  <si>
    <t>关于提前下达2020年市级退役安置补助经费  石财社[2019]99号（待安置期间生活费）</t>
  </si>
  <si>
    <t>关于提前下达2020年市级退役安置补助经费  石财社[2019]99号（自谋职业、自主就业一次性经济补助）</t>
  </si>
  <si>
    <t>关于提前下达2020年退役安置省级补助资金  石财社[2019]124号（无军籍职工津补贴资金）</t>
  </si>
  <si>
    <t>石财社[2019]124号</t>
  </si>
  <si>
    <t>关于提前下达2020年退役安置省级补助资金石财社[2019]124号（自谋职业退役士兵一次性经济补助）</t>
  </si>
  <si>
    <t>关于提前下达2020年优抚对象省级补助资金  石财社[2019]92号（伤残抚恤）</t>
  </si>
  <si>
    <t>石财社[2019]92号</t>
  </si>
  <si>
    <t>关于提前下达2020年优抚对象省级补助资金  石财社[2019]92号（义务兵优待金）</t>
  </si>
  <si>
    <t>关于提前下达2020年优抚对象省级补助资金  石财社[2019]92号（优抚对象医疗补助）</t>
  </si>
  <si>
    <t>关于提前下达2020年中央财政企业军转干部生活困难补助经费预算的通知 石财社[2019]127</t>
  </si>
  <si>
    <t>石财社[2019]127号</t>
  </si>
  <si>
    <t>关于提前下达2020年中央退役安置补助经费预算的通知（机构经费）石财社[2019]125号</t>
  </si>
  <si>
    <t>石财社[2019]125号</t>
  </si>
  <si>
    <t>关于提前下达2020年中央退役安置补助经费预算的通知（人员经费）石财社[2019]125号</t>
  </si>
  <si>
    <t>关于提前下达2020年中央退役安置补助经费预算的通知（养老保险接续经费）石财社[2019]125号</t>
  </si>
  <si>
    <t>关于提前下达2020年中央优抚对象补助经费预算 石财社【2019】87号（伤残抚恤）</t>
  </si>
  <si>
    <t>石财社[2019]87号</t>
  </si>
  <si>
    <t>关于提前下达2020年中央优抚对象补助经费预算 石财社【2019】87号（死亡抚恤）</t>
  </si>
  <si>
    <t>关于提前下达2020年中央优抚对象补助经费预算 石财社【2019】87号（在乡复员、退伍军人生活补助）</t>
  </si>
  <si>
    <t>关于提前下达2020年中央优抚对象医疗保障经费  石财社[2019]101号</t>
  </si>
  <si>
    <t>石财社[2019]101号</t>
  </si>
  <si>
    <t>关于下达2018年中央财政第一、二批退役安置补助资金的通知</t>
  </si>
  <si>
    <t>石财社[2018]78号</t>
  </si>
  <si>
    <t>关于下达2018年中央财政退役安置补助资金（第三批）的通知</t>
  </si>
  <si>
    <t>石财社[2018]74号</t>
  </si>
  <si>
    <t>关于下达2018年中央财政退役安置补助资金（第三批）的通知   管理机构经费</t>
  </si>
  <si>
    <t>关于下达2019年军队移交政府安置的无军籍退休退职职工地方性津贴补贴市级补助资金的通知</t>
  </si>
  <si>
    <t>石财社[2019]7号</t>
  </si>
  <si>
    <t>关于下达2019年市级财政优抚对象补助资金（第二批）的通知（义务兵优待）</t>
  </si>
  <si>
    <t>石财社[2019]64号</t>
  </si>
  <si>
    <t>关于下达2019年市级财政优抚对象补助资金（第二批）的通知（在乡复员、退伍军人生活补助）</t>
  </si>
  <si>
    <t>关于下达2019年市级退役安置补助经费的通知（待安置期生活补、接续保险）石财社【2019】98号</t>
  </si>
  <si>
    <t>石财社[2019]98号</t>
  </si>
  <si>
    <t>关于下达2019年退役士兵自主就业（自谋职业）市级一次性经济补助资金的通知</t>
  </si>
  <si>
    <t>石财社[2019]11号</t>
  </si>
  <si>
    <t>关于下达2019年优抚对象抚恤补助资金（第二批）的通知（伤残抚恤）</t>
  </si>
  <si>
    <t>石财社[2019]41号</t>
  </si>
  <si>
    <t>关于下达2019年优抚对象抚恤补助资金（第二批）的通知（在乡复员、退伍军人生活补助）</t>
  </si>
  <si>
    <t>关于下达2019年中央财政退役安置补助经费预算（第四批）的通知</t>
  </si>
  <si>
    <t>石财社[2019]96号</t>
  </si>
  <si>
    <t>关于下达2019年中央退役安置补助经费（第三批）的通知（管理机构经费经费）</t>
  </si>
  <si>
    <t>石财社[2019]68号</t>
  </si>
  <si>
    <t>关于下达2019年中央退役安置补助经费（第三批）的通知（军休人员经费）</t>
  </si>
  <si>
    <t>关于下达2019年中央优抚对象抚恤补助资金（第一批）的通知（伤残抚恤）</t>
  </si>
  <si>
    <t>石财社[2019]40号</t>
  </si>
  <si>
    <t>关于下达2020年中央财政困难群众救助补助资金的通知 石财社[2020]33号</t>
  </si>
  <si>
    <t>石财社[2020]33号</t>
  </si>
  <si>
    <t>关于下达2020年中央退役安置补助经费预算（第一批）的通知 石财社[2020]39号</t>
  </si>
  <si>
    <t>石财社[2020]39号</t>
  </si>
  <si>
    <t>关于下达2020年中央优抚对象补助经费预算（第二批）的通知（伤残抚恤）石财社[2020]80号</t>
  </si>
  <si>
    <t>石财社[2020]80号</t>
  </si>
  <si>
    <t>关于下达2020年中央优抚对象补助经费预算（第二批）的通知（在乡复员军人、退伍军人生活补助）石财社[2020]80号</t>
  </si>
  <si>
    <t>关于下达2020年中央优抚对象补助经费预算（第一批）的通知（伤残抚恤）石财社[2020]79号</t>
  </si>
  <si>
    <t>石财社[2020]79号</t>
  </si>
  <si>
    <t>关于下达2020年中央优抚对象补助经费预算（第一批）的通知（死亡抚恤） 石财社[2020]79号</t>
  </si>
  <si>
    <t>关于下达2020年中央优抚对象补助经费预算（第一批）的通知（在乡复员军人、退伍军人生活补助）石财社[2020]79号</t>
  </si>
  <si>
    <t>军转干部慰问和体检费</t>
  </si>
  <si>
    <t>年初项目,冀企转办字﹝2009﹞031号</t>
  </si>
  <si>
    <t>烈士庆祝碑维护费</t>
  </si>
  <si>
    <t>年初项目,根据《烈士褒扬条例》第五条、第二十七条、第三十条</t>
  </si>
  <si>
    <t>区级临时价格补</t>
  </si>
  <si>
    <t>矿财预追[2020]053号</t>
  </si>
  <si>
    <t>双拥经费</t>
  </si>
  <si>
    <t xml:space="preserve">年初项目,石家庄市民政局石家庄警务区政治部关于做好“八一”中秋、春节期间拥军优属拥政爱民工作的通知 </t>
  </si>
  <si>
    <t>退役军人服务中心经费</t>
  </si>
  <si>
    <t>年初项目石退役军人组发﹝2019﹞7号</t>
  </si>
  <si>
    <t>退役军人专项业务经费</t>
  </si>
  <si>
    <t>年初项目冀发﹝2018﹞31号</t>
  </si>
  <si>
    <t>退役士兵待安置期保险接续和生活补助</t>
  </si>
  <si>
    <t>年初项目冀民﹝2018﹞102号</t>
  </si>
  <si>
    <t>退役士兵教育管理培训经费</t>
  </si>
  <si>
    <t>年初项目石退役军人组办字﹝2019﹞14号</t>
  </si>
  <si>
    <t>退役士兵自谋职业及一次性经济补助</t>
  </si>
  <si>
    <t>年初项目石政发﹝2013﹞33号</t>
  </si>
  <si>
    <t>信访经费</t>
  </si>
  <si>
    <t>年初项目石退役军人组发﹝2019﹞6号</t>
  </si>
  <si>
    <t>义务兵家庭优待金</t>
  </si>
  <si>
    <t>优扶对象抚恤补助经费（退伍军人生活补）</t>
  </si>
  <si>
    <t>年初项目河北省人民政府关于修改《河北省实施&lt;军人抚恤优待条例&gt;办法》的决定﹝2014﹞9号</t>
  </si>
  <si>
    <t>优抚对象补助经费（退伍军人生活补）</t>
  </si>
  <si>
    <t>矿财预调[2020]275号</t>
  </si>
  <si>
    <t>优抚对象抚恤补助经费（农村籍退役士兵老年生活补）</t>
  </si>
  <si>
    <t>优抚对象抚恤补助经费(伤残抚恤）</t>
  </si>
  <si>
    <t>优抚对象抚恤补助经费（死亡抚恤）</t>
  </si>
  <si>
    <t>优抚对象取暖补贴</t>
  </si>
  <si>
    <t>矿财预调[2020]333号</t>
  </si>
  <si>
    <t>年初项目石价【2008】172号</t>
  </si>
  <si>
    <t>优抚对象医疗补助经费</t>
  </si>
  <si>
    <t>临时价格补贴</t>
  </si>
  <si>
    <t>石财预[2020]30号</t>
  </si>
  <si>
    <t>[314002]民政局机关</t>
  </si>
  <si>
    <t>70岁以上老人紧急救援费</t>
  </si>
  <si>
    <t>矿政办【2016】84号</t>
  </si>
  <si>
    <t>帮扶特困家庭经费</t>
  </si>
  <si>
    <t>办实事项目</t>
  </si>
  <si>
    <t>地名标识标牌新建及维护费</t>
  </si>
  <si>
    <t>部门职责</t>
  </si>
  <si>
    <t>地名二普经费</t>
  </si>
  <si>
    <t>石家庄井陉矿区第二次全国地名普查补差更新及成果软件项目</t>
  </si>
  <si>
    <t>关于提前下达2018年省级养老服务体系建设补助预算指标的通知石财社[【2017】122号</t>
  </si>
  <si>
    <t>石财社[2017]122号</t>
  </si>
  <si>
    <t>关于提前下达2020年省级财政困难群众基本生活救助补助预算指标的通知 石财社【2019】103号 低保</t>
  </si>
  <si>
    <t>石财社[2019]103号</t>
  </si>
  <si>
    <t>关于提前下达2020年省级养老服务体系建设补助预算指标的通知 石财社【2019】100号</t>
  </si>
  <si>
    <t>石财社[2019]100号</t>
  </si>
  <si>
    <t>关于提前下达2020年市级困难群众基本生活救助补助预算指标的通知 石财社【2019】91号 低保</t>
  </si>
  <si>
    <t>石财社[2019]91号</t>
  </si>
  <si>
    <t>关于提前下达2020年市级困难群众基本生活救助补助预算指标的通知 石财社【2019】91号 孤儿生活费</t>
  </si>
  <si>
    <t>关于提前下达2020年市级困难群众基本生活救助补助预算指标的通知 石财社【2019】91号 两残</t>
  </si>
  <si>
    <t>关于提前下达2020年市级困难群众基本生活救助补助预算指标的通知 石财社【2019】91号 临时救助</t>
  </si>
  <si>
    <t>关于下达2018年养老服务体系建设市级补助资金的通知  石财社【2018】22号</t>
  </si>
  <si>
    <t>石财社[2018]22号</t>
  </si>
  <si>
    <t>关于下达2019年省级财政养老服务体系建设补助资金的通知 石财社【2019】6号</t>
  </si>
  <si>
    <t>石财社[2019]6号</t>
  </si>
  <si>
    <t>关于下达2019年养老服务体系建设市级补助资金的通知   石财社【2019】45号</t>
  </si>
  <si>
    <t>石财社[2019]45号</t>
  </si>
  <si>
    <t>关于下达2020年省级财政养老服务体系建设补助资金的通知   石财社【2020】16号</t>
  </si>
  <si>
    <t>石财社[2020]16号</t>
  </si>
  <si>
    <t>关于下达2020年市级养老服务体系建设补助资金（第四批）的通知 石财社【2020】124号 养老护理员补贴</t>
  </si>
  <si>
    <t>石财社[2020]124号</t>
  </si>
  <si>
    <t>关于下达2020年中央财政困难群众救助补助资金的通知  石财社【2020】33号 价格临时补贴</t>
  </si>
  <si>
    <t>关于下达2020年中央财政困难群众救助补助资金预算（第二批）的通知 石财社【2020】42号</t>
  </si>
  <si>
    <t>石财社[2020]42号</t>
  </si>
  <si>
    <t>婚姻登记处设备购置费</t>
  </si>
  <si>
    <t>矿财预调[2020]180号</t>
  </si>
  <si>
    <t>精神障碍以奖代补人员费</t>
  </si>
  <si>
    <t>石综治明传【2017】87号</t>
  </si>
  <si>
    <t>康复辅助器具经费</t>
  </si>
  <si>
    <t>重点项目</t>
  </si>
  <si>
    <t>社工服务中心及红色社区社会组织孵化中心</t>
  </si>
  <si>
    <t>政府批件</t>
  </si>
  <si>
    <t>困难残疾人生活补贴和重度残疾人护理补贴</t>
  </si>
  <si>
    <t>石家庄市人民政府办公厅关于调整我市困难残疾人生活补贴和重度残疾人护理补贴的通知</t>
  </si>
  <si>
    <t>困难老年人社区居家养老服务补贴</t>
  </si>
  <si>
    <t>石民政【2018】18号</t>
  </si>
  <si>
    <t>矿发【2005】1号、石民政【2011】100号、矿民字【2017】7号、石民政【2012】86号石财社【2014】12号 矿政办【2011】40</t>
  </si>
  <si>
    <t>流浪乞讨救助站经费</t>
  </si>
  <si>
    <t>石办发【2019】2号</t>
  </si>
  <si>
    <t>民政局马淑贤死亡抚恤金</t>
  </si>
  <si>
    <t>抚恤金审批表</t>
  </si>
  <si>
    <t>民政协理员补贴</t>
  </si>
  <si>
    <t>矿政办【2017】66号</t>
  </si>
  <si>
    <t>民政业务专项经费</t>
  </si>
  <si>
    <t>矿财预调[2020]265号</t>
  </si>
  <si>
    <t>石家庄市市级养老服务体系建设补助资金管理办法（市财政7.19定稿）</t>
  </si>
  <si>
    <t>聘请第三方评估机构评估费</t>
  </si>
  <si>
    <t>冀民【2013】81号</t>
  </si>
  <si>
    <t>弃婴救治安置资金</t>
  </si>
  <si>
    <t>区级困难群众价格临时补贴</t>
  </si>
  <si>
    <t>社会救助工作经费</t>
  </si>
  <si>
    <t>冀财社【2019】77号</t>
  </si>
  <si>
    <t>社区服务中心经费</t>
  </si>
  <si>
    <t>社区居家养老服务费</t>
  </si>
  <si>
    <t>矿政办[2011]40号</t>
  </si>
  <si>
    <t>康复辅助器具研发展示体验中心</t>
  </si>
  <si>
    <t>井陉矿区人民政府办公室批件、矿财【2019】58号、矿行审投资【2019】40号、矿行审投资【2019】35号、矿行审投资【2019】42号、</t>
  </si>
  <si>
    <t>未成年人保护中心经费</t>
  </si>
  <si>
    <t>民发【2019】34号</t>
  </si>
  <si>
    <t>养老机构失能老人评估费</t>
  </si>
  <si>
    <t>石财社【2017】44号</t>
  </si>
  <si>
    <t>云视频信息服务平台建设</t>
  </si>
  <si>
    <t>石家庄市民政局批卡</t>
  </si>
  <si>
    <t>重度失能老年人生活评估和经济困难老年人服务抽检费</t>
  </si>
  <si>
    <t>冀民【2018】28号</t>
  </si>
  <si>
    <t>低保及儿童生活补贴</t>
  </si>
  <si>
    <t>孤儿基本生活补贴</t>
  </si>
  <si>
    <t>关于提前下达2020年省级福利彩票专项公益金预算指标的通知 石财社【2019】122号</t>
  </si>
  <si>
    <t>石财社[2019]122号</t>
  </si>
  <si>
    <t>关于提前下达2020年市级养老服务体系建设补助资金预算的通知  石财社[2019]94号</t>
  </si>
  <si>
    <t>石财社[2019]94号</t>
  </si>
  <si>
    <t>关于提前下达2020年中央集中彩票公益金支持社会福利事业专项资金预算的通知  石财社【2019】104号</t>
  </si>
  <si>
    <t>石财社[2019]104号</t>
  </si>
  <si>
    <t>关于下达2018年中央财政用于社会福利的彩票公益金的通知</t>
  </si>
  <si>
    <t>石财社[2018]89号</t>
  </si>
  <si>
    <t>关于下达2019年养老服务体系建设市级补助资金（第二批）的通知  石财社【2019】69号</t>
  </si>
  <si>
    <t>石财社[2019]69号</t>
  </si>
  <si>
    <t>关于下达2019年中央集中彩票公益金支持社会福利事业专项资金的通知   石财社【2019】52号</t>
  </si>
  <si>
    <t>石财社[2019]52号</t>
  </si>
  <si>
    <t>关于下达2019年中央集中彩票公益金支持社会福利事业专项资金的通知  石财社【2019】89号</t>
  </si>
  <si>
    <t>石财社[2019]89号</t>
  </si>
  <si>
    <t>关于下达2020年困难群众春节一次性救助市级补助资金的通知   石财综【2020】1号</t>
  </si>
  <si>
    <t>石财综[2020]1号</t>
  </si>
  <si>
    <t>关于下达2020年市级专项福利彩票公益金资金的通知</t>
  </si>
  <si>
    <t>石财综[2020]27号</t>
  </si>
  <si>
    <t>关于下达2020年市级专项福利彩票公益金资金的通知 石财综【2020】19号</t>
  </si>
  <si>
    <t>石财综[2020]19号</t>
  </si>
  <si>
    <t>困难群众临时价格补贴   低保</t>
  </si>
  <si>
    <t>困难群众临时价格补贴   孤儿和事实无人抚养儿童</t>
  </si>
  <si>
    <t>困难群众临时价格补贴   特困</t>
  </si>
  <si>
    <t>润康医养中心项目未批先建罚款</t>
  </si>
  <si>
    <t>矿财预调[2020]132号</t>
  </si>
  <si>
    <t>特困人员补贴</t>
  </si>
  <si>
    <t>[314003]殡葬管理所</t>
  </si>
  <si>
    <t>2019年流动祭祀炉尾款</t>
  </si>
  <si>
    <t>2019年度已支付全款的92%，现支付剩余8%的尾款</t>
  </si>
  <si>
    <t>殡葬业务费</t>
  </si>
  <si>
    <t>用于支付柴油款、汽油款、电费、汽车维修保养费、汽车保险费、火化炉维修保养费等</t>
  </si>
  <si>
    <t>王存学一次性抚恤金</t>
  </si>
  <si>
    <t>矿财预调[2020]327号</t>
  </si>
  <si>
    <t>[315002]司法局机关</t>
  </si>
  <si>
    <t>2018年省级基层公检法司转移支付资金</t>
  </si>
  <si>
    <t>石财行[2017]41号</t>
  </si>
  <si>
    <t>2018年中央政法转移支付资金</t>
  </si>
  <si>
    <t>石财行[2017]42号</t>
  </si>
  <si>
    <t>2018年中央政法转移支付资金（法律援助资金）</t>
  </si>
  <si>
    <t>石财行[2018]8号</t>
  </si>
  <si>
    <t>2018年中央政法转移支付资金（分类保障资金）</t>
  </si>
  <si>
    <t>2019年社区矫正专项资金</t>
  </si>
  <si>
    <t>石财行[2018]34号</t>
  </si>
  <si>
    <t>2019年市级社区矫正专项经费</t>
  </si>
  <si>
    <t>石财行[2018]22号</t>
  </si>
  <si>
    <t>2019年中央政法转移支付资金（法律援助资金）</t>
  </si>
  <si>
    <t>2019年中央政法转移支付资金（分类保障资金）</t>
  </si>
  <si>
    <t>2020年省级基层公检法司转移支付资金（法律援助）</t>
  </si>
  <si>
    <t>2020年省级基层公检法司转移支付资金（司法行政）</t>
  </si>
  <si>
    <t>2020年市级社区矫正专项经费</t>
  </si>
  <si>
    <t>石财行[2019]60号</t>
  </si>
  <si>
    <t>2020年中央政法纪检监察转移支付资金</t>
  </si>
  <si>
    <t>安置帮教经费</t>
  </si>
  <si>
    <t>法律公证经费</t>
  </si>
  <si>
    <t>法律援助经费</t>
  </si>
  <si>
    <t>法制办经费</t>
  </si>
  <si>
    <t>普法宣传经费</t>
  </si>
  <si>
    <t>全面依法治区经费</t>
  </si>
  <si>
    <t>社区矫正经费</t>
  </si>
  <si>
    <t>提前下达2020年省级社区矫正补助资金</t>
  </si>
  <si>
    <t>石财行[2019]64号</t>
  </si>
  <si>
    <t>调解经费</t>
  </si>
  <si>
    <t>[316002]中共委机构编制委员会办公室</t>
  </si>
  <si>
    <t>办[2018]84号</t>
  </si>
  <si>
    <t>机构编制电子政务和信息化工作经费</t>
  </si>
  <si>
    <t>矿办字[2019]11号</t>
  </si>
  <si>
    <t>机构编制管理工作经费</t>
  </si>
  <si>
    <t>事业单位登记管理工作经费</t>
  </si>
  <si>
    <t>石机编办[2014]114号</t>
  </si>
  <si>
    <t>网上名称管理工作经费</t>
  </si>
  <si>
    <t>石机编办[2016]85号</t>
  </si>
  <si>
    <t>[318002]财政局</t>
  </si>
  <si>
    <t>2018年财会人员培训资金</t>
  </si>
  <si>
    <t>石财农[2018]1号</t>
  </si>
  <si>
    <t>财政票据购置费用</t>
  </si>
  <si>
    <t>采购办工作经费</t>
  </si>
  <si>
    <t>国库业务经费</t>
  </si>
  <si>
    <t>国资监管工作经费</t>
  </si>
  <si>
    <t>会计人员培训费</t>
  </si>
  <si>
    <t>机关党建工作经费</t>
  </si>
  <si>
    <t>机关工作经费</t>
  </si>
  <si>
    <t>矿财预调[2020]335号</t>
  </si>
  <si>
    <t>机关专项业务经费</t>
  </si>
  <si>
    <t>绩效评价工作经费</t>
  </si>
  <si>
    <t>金财工程经费</t>
  </si>
  <si>
    <t>人民医院编制“一案两书”费用</t>
  </si>
  <si>
    <t>矿财预调[2020]046号</t>
  </si>
  <si>
    <t>设备购置经费</t>
  </si>
  <si>
    <t>矿财预调[2020]334号</t>
  </si>
  <si>
    <t>审计费用</t>
  </si>
  <si>
    <t>矿财预调[2020]271号</t>
  </si>
  <si>
    <t>政府投融资咨询评价机构</t>
  </si>
  <si>
    <t>矿财预追[2020]041号</t>
  </si>
  <si>
    <t>追加2021年-2022年党政机关会议定点场所经费</t>
  </si>
  <si>
    <t>矿财预调[2020]278号</t>
  </si>
  <si>
    <t>综合治税工作经费</t>
  </si>
  <si>
    <t>财盛投资有限公司增加注册资本</t>
  </si>
  <si>
    <t>矿财预追[2020]051号</t>
  </si>
  <si>
    <t>[318003]财政投资评审中心</t>
  </si>
  <si>
    <t>项目评审、评估劳务费</t>
  </si>
  <si>
    <t>[318004]财政集中支付中心</t>
  </si>
  <si>
    <t>支付中心业务工作经费</t>
  </si>
  <si>
    <t>[318006]项目投资中心</t>
  </si>
  <si>
    <t>项目投资管理和政府投融资管理费</t>
  </si>
  <si>
    <t>[319002]审计局机关</t>
  </si>
  <si>
    <t>审计业务费</t>
  </si>
  <si>
    <t>根据市审计局部门职责</t>
  </si>
  <si>
    <t>审计执法经费</t>
  </si>
  <si>
    <t>外聘专家劳务费</t>
  </si>
  <si>
    <t>[323002]人力资源和社会保障局机关</t>
  </si>
  <si>
    <t>档案数字化管理经费</t>
  </si>
  <si>
    <t>人力资源关于加快推进流动人员档案数字化工作的通知</t>
  </si>
  <si>
    <t>中共井陉矿区印发《关于加强新时代机关党的工作的意见》通知</t>
  </si>
  <si>
    <t>矿办字[2019]36号3</t>
  </si>
  <si>
    <t>机关事业单位人员培训费</t>
  </si>
  <si>
    <t>矿办字[2019]36号</t>
  </si>
  <si>
    <t>机关事业单位招录经费</t>
  </si>
  <si>
    <t>劳动监察经费</t>
  </si>
  <si>
    <t>劳动仲裁经费</t>
  </si>
  <si>
    <t>矿财预调[2020]148号</t>
  </si>
  <si>
    <t>人才中心经费</t>
  </si>
  <si>
    <t>设备购置费</t>
  </si>
  <si>
    <t>矿财预调[2020]263号</t>
  </si>
  <si>
    <t>社保卡补卡换卡经费（非税）</t>
  </si>
  <si>
    <t>冀价行费字[2000]第40条</t>
  </si>
  <si>
    <t>职称评审费（非税）</t>
  </si>
  <si>
    <t>矿财预调[2020]248号</t>
  </si>
  <si>
    <t>[323003]社会保险中心</t>
  </si>
  <si>
    <t>关于提前下达2020年省级财政城乡居民养老及就业公共服务村级代办员补助资金</t>
  </si>
  <si>
    <t>石财社[2019]79号</t>
  </si>
  <si>
    <t>关于提前下达2020年省级教师队伍建设专项资金（原民办代课教师教龄补助）</t>
  </si>
  <si>
    <t>石财教[2020]8号</t>
  </si>
  <si>
    <t>关于提前下达2020年市级企业退休人员社会化管理服务资金</t>
  </si>
  <si>
    <t>石财社[2019]82号</t>
  </si>
  <si>
    <t>关于下达2020年教师队伍建设专项资金的通知（原民办代课教师教龄补助）</t>
  </si>
  <si>
    <t>区级教师队伍建设经费（原民办代课教师教龄补助）</t>
  </si>
  <si>
    <t>石政办函[2012]66号文</t>
  </si>
  <si>
    <t>区级退休人员社会化管理服务经费</t>
  </si>
  <si>
    <t>石政规[2019]2号文</t>
  </si>
  <si>
    <t>养老保险挂钩经费</t>
  </si>
  <si>
    <t>矿政[2008]147号文</t>
  </si>
  <si>
    <t>养老保险业务费</t>
  </si>
  <si>
    <t>市编[1992]17号文</t>
  </si>
  <si>
    <t>2020年第110批次建设用地被征地农民社会保险费</t>
  </si>
  <si>
    <t>矿财预追[2020]038号</t>
  </si>
  <si>
    <t>2020年第55批次建设用地被征地农民社会保险费</t>
  </si>
  <si>
    <t>矿财预追[2020]015号</t>
  </si>
  <si>
    <t>2020年第64批次建设用地被征地农民社会保险费</t>
  </si>
  <si>
    <t>矿财预追[2020]039号</t>
  </si>
  <si>
    <t>2020年第65批次建设用地被征地农民社会保险费</t>
  </si>
  <si>
    <t>矿财预追[2020]34号</t>
  </si>
  <si>
    <t>[323004]劳动就业服务中心</t>
  </si>
  <si>
    <t>（劳动力市场占地）新西占地补偿款</t>
  </si>
  <si>
    <t>横涧街道办事处租赁申请</t>
  </si>
  <si>
    <t>2018年市级创业担保贷款贴息资金</t>
  </si>
  <si>
    <t>石财社[2018]73号</t>
  </si>
  <si>
    <t>标准化建设经费</t>
  </si>
  <si>
    <t>矿财预调[2020]049号</t>
  </si>
  <si>
    <t>档案管理服务费</t>
  </si>
  <si>
    <t>冀人社《2017》16号文</t>
  </si>
  <si>
    <t>关于提前下达2018年省级普惠金融发展专项(创业担保贷款贴息)资金石财社[2017]143号</t>
  </si>
  <si>
    <t>石财社[2017]143号</t>
  </si>
  <si>
    <t>关于提前下达2020年市级创业担保贷款贴息资金</t>
  </si>
  <si>
    <t>石财社[2019]81号</t>
  </si>
  <si>
    <t>关于提前下达2020年中央创业担保贷款贴息资金</t>
  </si>
  <si>
    <t>石财社[2019]106号</t>
  </si>
  <si>
    <t>就业创业活动经费</t>
  </si>
  <si>
    <t>就业活动经费管理办法</t>
  </si>
  <si>
    <t>流动人员人事档案数字化管理经费</t>
  </si>
  <si>
    <t>冀人社字《2016》175号</t>
  </si>
  <si>
    <t>失业保险政策实施及管理</t>
  </si>
  <si>
    <t>失业保险业务管理办法</t>
  </si>
  <si>
    <t>财政局关于提前下达2019年市级创业担保贷款贴息资金</t>
  </si>
  <si>
    <t>石财社[2019]31号</t>
  </si>
  <si>
    <t>财政局关于提前下达省级2019年普惠金融发展专项资金</t>
  </si>
  <si>
    <t>石财社[2018]136号</t>
  </si>
  <si>
    <t>财政局关于提前下达中央2019年普惠金融发展专项资金</t>
  </si>
  <si>
    <t>石财社[2018]135号</t>
  </si>
  <si>
    <t>小额担保贷款政府贴息部分</t>
  </si>
  <si>
    <t>[326002]农业农村局</t>
  </si>
  <si>
    <t>2018年动物防疫中央补助经费</t>
  </si>
  <si>
    <t>石财农[2019]6号</t>
  </si>
  <si>
    <t>2018年非洲猪瘟防控工作经费</t>
  </si>
  <si>
    <t>石财农[2018]97号</t>
  </si>
  <si>
    <t>2018年美丽乡村建设专项资金（第三批）</t>
  </si>
  <si>
    <t>石财农[2018]99号</t>
  </si>
  <si>
    <t>2018年农业生产发展资金（支持农村集体资产清产核资）</t>
  </si>
  <si>
    <t>石财农[2018]73号</t>
  </si>
  <si>
    <t>2018年张家井、南井沟美丽乡村相关提升工程</t>
  </si>
  <si>
    <t>2019年部分市级农业专项转移支付资金（基层动物防疫体系建设资金）</t>
  </si>
  <si>
    <t>石财农[2018]158号</t>
  </si>
  <si>
    <t>2019年省级防汛抗旱（防汛视频监测系统建设）项目资金</t>
  </si>
  <si>
    <t>石财农[2019]81号</t>
  </si>
  <si>
    <t>2019年市级美丽乡村建设专项资金</t>
  </si>
  <si>
    <t>石财农[2019]27号</t>
  </si>
  <si>
    <t>2019年市级农村厕所革命补助资金（第一批）</t>
  </si>
  <si>
    <t>石财农[2019]4号</t>
  </si>
  <si>
    <t>2019年市级农业规模经营发展扶持资金</t>
  </si>
  <si>
    <t>石财农[2019]110号</t>
  </si>
  <si>
    <t>2019年中央农业生产和水利救灾资金—小作河贾庄村安全度汛工程</t>
  </si>
  <si>
    <t>石财农[2019]46号</t>
  </si>
  <si>
    <t>2019年中央水利发展资金预算（地下水超采项目）</t>
  </si>
  <si>
    <t>石财农[2019]38号</t>
  </si>
  <si>
    <t>2019年中央水利发展资金预算（农村饮水工程维修养护项目）</t>
  </si>
  <si>
    <t>2019土地指标跨省域调剂收入安排的支出预算（支持农村“厕所革命”整村推进财政奖补使用方向）</t>
  </si>
  <si>
    <t>石财农[2019]61号</t>
  </si>
  <si>
    <t>2020年省级农产品质量安全及疫病防治资金</t>
  </si>
  <si>
    <t>石财农[2020]55号</t>
  </si>
  <si>
    <t>石财农[2020]18号</t>
  </si>
  <si>
    <t>2020年省级农业生产发展资金（果品质量追溯平台）</t>
  </si>
  <si>
    <t>石财农[2020]51号</t>
  </si>
  <si>
    <t>2020年省级农业生产发展资金（农业创新驿站创建）</t>
  </si>
  <si>
    <t>石财农[2020]20号</t>
  </si>
  <si>
    <t>2020年省级农业生产发展资金（特色农业精品示范基地建设）</t>
  </si>
  <si>
    <t>2020年省级水利发展资金（山洪灾害）</t>
  </si>
  <si>
    <t>石财农[2020]1号</t>
  </si>
  <si>
    <t>2020年市级部分农村厕所革命补助资金</t>
  </si>
  <si>
    <t>石财农[2020]9号</t>
  </si>
  <si>
    <t>2020年市级农村饮水工程维修养护经费</t>
  </si>
  <si>
    <t>石财农[2020]15号</t>
  </si>
  <si>
    <t>2020年市级农业转移支付资金（病死动物无害化全覆盖补助资金）</t>
  </si>
  <si>
    <t>石财农[2019]113号</t>
  </si>
  <si>
    <t>2020年市级农业转移支付资金（菜篮子工程项目资金）</t>
  </si>
  <si>
    <t>2020年市级农业转移支付资金（抽样协作费）</t>
  </si>
  <si>
    <t>2020年市级农业转移支付资金（村级农业技术员补助资金）</t>
  </si>
  <si>
    <t>2020年市级农业转移支付资金（动物防疫补助资金）</t>
  </si>
  <si>
    <t>2020年市级农业转移支付资金（动物防疫政府购买服务试点）</t>
  </si>
  <si>
    <t>2020年市级农业转移支付资金（国家现代农业示范区建设专项资金）</t>
  </si>
  <si>
    <t>2020年市级农业转移支付资金（基层动物防疫体系建设资金）</t>
  </si>
  <si>
    <t>2020年市级农业转移支付资金（农民合作社）</t>
  </si>
  <si>
    <t>2020年市级农业转移支付资金（农业清洁生产示范）</t>
  </si>
  <si>
    <t>2020年市级农业转移支付资金（稳定生猪生产补助项目资金）</t>
  </si>
  <si>
    <t>2020年市级农业转移支付资金（政策性病死猪无害化处理补贴资金）</t>
  </si>
  <si>
    <t>2020年市级水利发展资金（村级河长巡河护河补助资金）</t>
  </si>
  <si>
    <t>石财农[2019]107号</t>
  </si>
  <si>
    <t>2020年市级水利发展资金（防汛及物资储备经费）</t>
  </si>
  <si>
    <t>2020年市级水利发展资金（节水工程补助资金）</t>
  </si>
  <si>
    <t>2020年市级水利发展资金（水土保持工程补助资金）</t>
  </si>
  <si>
    <t>2020年市级水利发展资金（小型农田水利设施建设补助资金）</t>
  </si>
  <si>
    <t>2020年市级水利发展资金（重点水工程防汛视频监测系统建设资金）</t>
  </si>
  <si>
    <t>2020年中央动物防疫等补助经费（第二批）</t>
  </si>
  <si>
    <t>石财农[2020]68号</t>
  </si>
  <si>
    <t>2020年中央农业生产发展资金（第二批）</t>
  </si>
  <si>
    <t>石财农[2020]60号</t>
  </si>
  <si>
    <t>2020年中央农业资源及生态保护补助资金（第二批）</t>
  </si>
  <si>
    <t>石财农[2020]70号</t>
  </si>
  <si>
    <t>2020年中央水利发展资金</t>
  </si>
  <si>
    <t>石财农[2020]57号</t>
  </si>
  <si>
    <t>2020年中央水利发展资金（农村饮水工程维养）</t>
  </si>
  <si>
    <t>石财农[2019]95号</t>
  </si>
  <si>
    <t>2020年中央水利发展资金（山洪灾害）</t>
  </si>
  <si>
    <t>2020年中央水利发展资金（水库设施维维养）</t>
  </si>
  <si>
    <t>办公用房维修维护经费</t>
  </si>
  <si>
    <t>局办公楼房龄近30年，管路及各项设施维修率较高</t>
  </si>
  <si>
    <t>病死动物无害化处理工作经费</t>
  </si>
  <si>
    <t>石牧渔[2012]40号市畜牧局、市财政局关于做好生猪规模化养殖场无害化处理补助相关工作的通知</t>
  </si>
  <si>
    <t>病死动物无害化处理区级补助</t>
  </si>
  <si>
    <t>畜产品质量安全检测经费</t>
  </si>
  <si>
    <t>畜禽资源化利用项目审计验收费</t>
  </si>
  <si>
    <t>矿财预调[2020]290号</t>
  </si>
  <si>
    <t>矿财预调[2020]163号</t>
  </si>
  <si>
    <t>动物防疫检疫检验经费</t>
  </si>
  <si>
    <t>段家楼周边山场整治</t>
  </si>
  <si>
    <t>矿财预调[2020]246号</t>
  </si>
  <si>
    <t>书记办公会会议纪要2019.12.2</t>
  </si>
  <si>
    <t>防汛工作经费</t>
  </si>
  <si>
    <t>石水[2019]119号石家庄市水利局关于做好2019年水旱灾害防御工作的通知</t>
  </si>
  <si>
    <t>关于调整2020年省级乡村振兴（农村人居环境整治）专项资金的通知</t>
  </si>
  <si>
    <t>石财农[2020]33号</t>
  </si>
  <si>
    <t>关于下达2020年省级农村综合改革转移支付资金的通知—2020年一事一议工作经费</t>
  </si>
  <si>
    <t>石财农[2020]23号</t>
  </si>
  <si>
    <t>河长制工作经费</t>
  </si>
  <si>
    <t>石水【2018】266号石家庄市水务局关于全面迅速贯彻落实河北省河长制湖长制会议精神的通知、中共委办公厅【2018】-21</t>
  </si>
  <si>
    <t>基层农技推广工作经费</t>
  </si>
  <si>
    <t>石农[2019]31号石家庄市农业农村局关于2019年农业结构调整指导意见</t>
  </si>
  <si>
    <t>基层水利技术站经费</t>
  </si>
  <si>
    <t>矿编[2013]8号井陉矿区机构编制委员会关于组建井陉矿区水利服务机构的通知</t>
  </si>
  <si>
    <t>抗旱防汛物资储备</t>
  </si>
  <si>
    <t>门岗保安人员经费</t>
  </si>
  <si>
    <t>参照临时工工资执行</t>
  </si>
  <si>
    <t>绵右渠日常工作经费</t>
  </si>
  <si>
    <t>财政要求代列</t>
  </si>
  <si>
    <t>绵右渠水费</t>
  </si>
  <si>
    <t>供水协议</t>
  </si>
  <si>
    <t>南寨水库防渗工程</t>
  </si>
  <si>
    <t>中标通知书、合同</t>
  </si>
  <si>
    <t>农产品品牌创建、特优区创建经费</t>
  </si>
  <si>
    <t>中农发{[2019]1号中央农村工作领导小组、农业农村部关于做2019年农业农村工作的实施意见</t>
  </si>
  <si>
    <t>农产品质量、果品安全检测经费</t>
  </si>
  <si>
    <t>石农[2019]19号《市农业农村局关于印发2019年农产品质量安全监管工作计划的通知》、石农[2019]20号《市农业农村局关于下达2019年农产品及农业投入品质量安全监测计划的通知》</t>
  </si>
  <si>
    <t>农村产权交易中心运营经费</t>
  </si>
  <si>
    <t>矿财预调[2020]184号</t>
  </si>
  <si>
    <t>农村产权制度改革工作经费</t>
  </si>
  <si>
    <t>[2018]-59中共河北省委办公厅、河北省人民政府办公厅印发《关于进一步发展壮大村级集体经济的意见》的通知</t>
  </si>
  <si>
    <t>农村改厕区级配套</t>
  </si>
  <si>
    <t>农村工作经费</t>
  </si>
  <si>
    <t>中共石家庄市委农村工作领导小组会议纪要[2019]第1号</t>
  </si>
  <si>
    <t>农村人居环境整治</t>
  </si>
  <si>
    <t>农村饮水安全水质检测中心运行经费</t>
  </si>
  <si>
    <t>《实施方案》、合同</t>
  </si>
  <si>
    <t>农机管理工作经费</t>
  </si>
  <si>
    <t>《农业机械安全监督管理条例》</t>
  </si>
  <si>
    <t>农机员、农技员、基层兽医生活补助</t>
  </si>
  <si>
    <t>矿政函[2017]20号《井陉矿区人民政府关于原乡镇（公社）农机员农技员基层兽医发放生活补助的实施方案》</t>
  </si>
  <si>
    <t>农民培训</t>
  </si>
  <si>
    <t>农业、畜牧两个站所迁建工程</t>
  </si>
  <si>
    <t>2018年区政府编号498批卡、区长办公会纪要[2018]27号，中标通知书、合同</t>
  </si>
  <si>
    <t>农业产业化工作经费</t>
  </si>
  <si>
    <t>冀政字[2018]52号河北省人民政府关于做大做强农业产业化龙头企业的意见</t>
  </si>
  <si>
    <t>农业农村局劳务派遣人员经费</t>
  </si>
  <si>
    <t>劳务派遣合同</t>
  </si>
  <si>
    <t>农业生产救灾和特大防汛抗旱中央补助资金</t>
  </si>
  <si>
    <t>石财农[2018]53号</t>
  </si>
  <si>
    <t>农业政策性保险区级配套资金</t>
  </si>
  <si>
    <t>矿财预调[2020]138号</t>
  </si>
  <si>
    <t>森林防火专项经费</t>
  </si>
  <si>
    <t>矿财预调[2020]134号</t>
  </si>
  <si>
    <t>山洪灾害维养经费</t>
  </si>
  <si>
    <t>石汛办【2017】17号关于转发河北省防汛抗旱指挥部办公室《关于做好山洪灾害防治非工程措施运行管理工作的通知》的通知</t>
  </si>
  <si>
    <t>省级农产品质量安全及疫病防治专项转移支付（基层强制免疫）</t>
  </si>
  <si>
    <t>石财农[2018]157号</t>
  </si>
  <si>
    <t>省级农村财会人员培训一般转移支付指标</t>
  </si>
  <si>
    <t>石财农[2018]142号</t>
  </si>
  <si>
    <t>省级农业生产发展（集体产权制度改革和两区划定）专项转移支付</t>
  </si>
  <si>
    <t>石财农[2018]159号</t>
  </si>
  <si>
    <t>省级水利发展资金--清凉山生态清洁小流域综合治理工程</t>
  </si>
  <si>
    <t>石财农[2018]152号</t>
  </si>
  <si>
    <t>改善农村人居环境建设一期项目（横西、张家井、白彪）及设计、监理费</t>
  </si>
  <si>
    <t>市级农业专项转移支付资金（农产品质量安全水平提升工程）</t>
  </si>
  <si>
    <t>市级水利发展资金(村级河长巡河护河补助资金)</t>
  </si>
  <si>
    <t>石财农[2019]15号</t>
  </si>
  <si>
    <t>市级水利发展资金（非贫困县安全饮水巩固提升资金）</t>
  </si>
  <si>
    <t>石财农[2018]143号</t>
  </si>
  <si>
    <t>市级水利发展资金(河湖垃圾清理补助资金)</t>
  </si>
  <si>
    <t>市级专项扶贫资金（贫困革命老区重点村建设）</t>
  </si>
  <si>
    <t>石财农[2018]111号</t>
  </si>
  <si>
    <t>受污染耕地安全利用治理</t>
  </si>
  <si>
    <t>矿财预调[2020]209号</t>
  </si>
  <si>
    <t>水资办工作经费</t>
  </si>
  <si>
    <t>冀政发[2016]34号河北省人民政府关于印发河北省水资源税改革试点实施办法的通知</t>
  </si>
  <si>
    <t>提前下达2018年中央水利发展资金</t>
  </si>
  <si>
    <t>石财农[2017]114号</t>
  </si>
  <si>
    <t>提前下达2018年中央水利发展资金（地下水超采综合治理）</t>
  </si>
  <si>
    <t>石财农[2017]115号</t>
  </si>
  <si>
    <t>提前下达2020年农业保险保费补贴省、市资金的通知</t>
  </si>
  <si>
    <t>石财农[2019]103号</t>
  </si>
  <si>
    <t>提前下达2020年省级农产品质量安全及疫病防治资金的通知（动物防疫）</t>
  </si>
  <si>
    <t>石财农[2019]127号</t>
  </si>
  <si>
    <t>提前下达2020年省级农村财会人员培训一般转移支付指标的通知</t>
  </si>
  <si>
    <t>石财农[2019]102号</t>
  </si>
  <si>
    <t>提前下达2020年省级农业生产救灾及特大防汛抗旱补助资金</t>
  </si>
  <si>
    <t>石财农[2019]130号</t>
  </si>
  <si>
    <t>提前下达2020年省级乡村振兴（农村人居环境整治）专项资金的通知</t>
  </si>
  <si>
    <t>石财农[2019]125号</t>
  </si>
  <si>
    <t>提前下达2020年土地指标跨省域调剂收入安排的支出预算（支持农村“厕所革命”整村推进财政奖补使用方向）的通知</t>
  </si>
  <si>
    <t>石财农[2019]106号</t>
  </si>
  <si>
    <t>提前下达2020年中央动物防疫补助经费预算指标的通知</t>
  </si>
  <si>
    <t>石财农[2019]115号</t>
  </si>
  <si>
    <t>提前下达中央财政农业保险保费补贴2020年预算指标的通知</t>
  </si>
  <si>
    <t>石财农[2019]105号</t>
  </si>
  <si>
    <t>推广中医农药农业</t>
  </si>
  <si>
    <t>西王舍、天户峪、张家井、白彪等重点村人居环境整治再提升工程监理费</t>
  </si>
  <si>
    <t>2019年已支付60%5.4万元，按照合同要求，2020年列支40%3.6万元。</t>
  </si>
  <si>
    <t>乡村振兴规划和示范区推进</t>
  </si>
  <si>
    <t>新型农业经营主体</t>
  </si>
  <si>
    <t>杏花沟引水工程</t>
  </si>
  <si>
    <t>请示、编号1024领导批示文件</t>
  </si>
  <si>
    <t>杨胜堂抚恤金及丧葬费</t>
  </si>
  <si>
    <t>矿财预调[2020]188号</t>
  </si>
  <si>
    <t>远程抄表平台维护费</t>
  </si>
  <si>
    <t>合同、石水[2017]9号市水务局、财政局、地税局关于印发《石家庄市水资源监控系统运行维护管理办法》的通知</t>
  </si>
  <si>
    <t>云凤路大修及周边环境整治项目建议书、可研报告服务费</t>
  </si>
  <si>
    <t>矿财预调[2020]055号</t>
  </si>
  <si>
    <t>宅基地工作经费</t>
  </si>
  <si>
    <t>矿财预调[2020]094号</t>
  </si>
  <si>
    <t>中央水利发展资金</t>
  </si>
  <si>
    <t>石财农[2018]115号</t>
  </si>
  <si>
    <t>2020年省级水库移民后期扶持基金</t>
  </si>
  <si>
    <t>石财农[2019]96号</t>
  </si>
  <si>
    <t>2020年省级水库移民后期扶持基金（8万元）</t>
  </si>
  <si>
    <t>石财农[2020]63号</t>
  </si>
  <si>
    <t>高端装备制造工业园—清凉湾公园水流域治理工程项目补偿费用（个人部分）</t>
  </si>
  <si>
    <t>矿财预债[2020]15号</t>
  </si>
  <si>
    <t>经济林建设资金</t>
  </si>
  <si>
    <t>林木及地上附着物评估费</t>
  </si>
  <si>
    <t>矿财预调[2020]125号</t>
  </si>
  <si>
    <t>提前下达2020年中央水库移民后期扶持基金预算的通知</t>
  </si>
  <si>
    <t>石财农[2019]88号</t>
  </si>
  <si>
    <t>土地整理项目补助资金</t>
  </si>
  <si>
    <t>[326005]水利工作站</t>
  </si>
  <si>
    <t>清凉湾公园水流域治理工程</t>
  </si>
  <si>
    <t>清凉湾公园水流域治理工程前期勘察服务费</t>
  </si>
  <si>
    <t>矿财预调[2020]018号</t>
  </si>
  <si>
    <t>[327003]森林公安局</t>
  </si>
  <si>
    <t>专项业务费</t>
  </si>
  <si>
    <t>冀森公局字[2005]16号；石公信通发[2011]153号</t>
  </si>
  <si>
    <t>[333002]住房和城乡建设局机关</t>
  </si>
  <si>
    <t>2019年既有居住建筑节能改造二期设计费用</t>
  </si>
  <si>
    <t>矿财预调[2020]146号</t>
  </si>
  <si>
    <t>2020年节能改造项目</t>
  </si>
  <si>
    <t>石政办函[2017]179号</t>
  </si>
  <si>
    <t>矿财预调[2020]089号</t>
  </si>
  <si>
    <t>滨河路排洪沟水系围挡工程</t>
  </si>
  <si>
    <t>矿财预调[2020]207号</t>
  </si>
  <si>
    <t>滨河路排洪沟综合整治工程</t>
  </si>
  <si>
    <t>矿财预债[2020]05号</t>
  </si>
  <si>
    <t>矿财预债[2020]01号</t>
  </si>
  <si>
    <t>滨河路排洪沟综合整治工程-滨河路排洪沟综合整治道路工程</t>
  </si>
  <si>
    <t>矿财预债[2020]08号</t>
  </si>
  <si>
    <t>滨河路排洪沟综合整治工程-滨河路排洪沟综合整治水系工程</t>
  </si>
  <si>
    <t>矿财预债[2020]42号</t>
  </si>
  <si>
    <t>城区道路建设工程</t>
  </si>
  <si>
    <t>矿财预债[2020]03号</t>
  </si>
  <si>
    <t>城区道路建设工程-2019年既有居住建筑节能改造工程</t>
  </si>
  <si>
    <t>矿财预债[2020]41号</t>
  </si>
  <si>
    <t>城区道路建设工程-2019年既有居住建筑节能改造工程(三期)</t>
  </si>
  <si>
    <t>城区道路建设工程-2019年既有居住建筑节能改造工程二期</t>
  </si>
  <si>
    <t>城区道路建设工程-滨河路排洪沟综合整治绿化工程</t>
  </si>
  <si>
    <t>城区道路建设工程-凤中路绿化改造提升工程</t>
  </si>
  <si>
    <t>城区道路建设工程-凤中路提升改造工程</t>
  </si>
  <si>
    <t>城区道路建设工程-凤中路西段大修提升改造工程</t>
  </si>
  <si>
    <t>城区道路建设工程-红房街提升改造工程</t>
  </si>
  <si>
    <t>城区道路建设工程-金川路大修提升改造工程</t>
  </si>
  <si>
    <t>城区道路建设工程-金川路绿化提升改造工程</t>
  </si>
  <si>
    <t>城区道路建设工程-医院西侧建设停车场及绿化工程</t>
  </si>
  <si>
    <t>城区道路建设工程-矿市街两侧便道改造工程</t>
  </si>
  <si>
    <t>城区道路建设工程-矿市街提升改造工程</t>
  </si>
  <si>
    <t>城区道路建设工程-南纬路提升改造工程</t>
  </si>
  <si>
    <t>城区道路建设工程-平涉路城区段铺设雨、污管道工程</t>
  </si>
  <si>
    <t>城区道路建设工程-平涉路排洪沟污水改造工程</t>
  </si>
  <si>
    <t>城区道路建设工程-文兴路南侧杏花沟排水口管道工程</t>
  </si>
  <si>
    <t>城区道路建设工程-中纬路提升改造工程</t>
  </si>
  <si>
    <t>城区防汛清淤工程</t>
  </si>
  <si>
    <t>基础设施维护（按实际情况签订合同、决算等）</t>
  </si>
  <si>
    <t>城区路灯电费</t>
  </si>
  <si>
    <t>城区路灯维护</t>
  </si>
  <si>
    <t>城市道路建设工程</t>
  </si>
  <si>
    <t>矿财预债[2020]37号</t>
  </si>
  <si>
    <t>城市道路建设工程-金川路绿化提升改造工程</t>
  </si>
  <si>
    <t>城市建设纪实片制作费</t>
  </si>
  <si>
    <t>大气污染防治经费</t>
  </si>
  <si>
    <t>石住建办[2019]29号</t>
  </si>
  <si>
    <t>党建宣传工作经费</t>
  </si>
  <si>
    <t>中发（2019）27号</t>
  </si>
  <si>
    <t>独生子女父母一次性奖励</t>
  </si>
  <si>
    <t>矿财预调[2020]23号</t>
  </si>
  <si>
    <t>凤中路提升改造工程</t>
  </si>
  <si>
    <t>矿财预债[2020]04号</t>
  </si>
  <si>
    <t>凤中路提升改造工程-凤中路西段大修提升改造工程</t>
  </si>
  <si>
    <t>工程质量抽测费</t>
  </si>
  <si>
    <t>按实际抽测量核算</t>
  </si>
  <si>
    <t>公用经费补助</t>
  </si>
  <si>
    <t>关于下达2019年城市管网及污水处理补助资金预算的通知</t>
  </si>
  <si>
    <t>石财城[2019]48号</t>
  </si>
  <si>
    <t>关于下达2020年创建国家卫生城市市级补助资金的通知</t>
  </si>
  <si>
    <t>石财社[2020]77号</t>
  </si>
  <si>
    <t>关于下达2020年中央财政城镇保障性安居工程补助资金预算的通知</t>
  </si>
  <si>
    <t>石财城[2020]44号</t>
  </si>
  <si>
    <t>恒兴自来水厂搬迁安置合同纠纷案律师费</t>
  </si>
  <si>
    <t>矿财预调[2020]090号</t>
  </si>
  <si>
    <t>监控管理平台系统维护服务合同</t>
  </si>
  <si>
    <t>合同</t>
  </si>
  <si>
    <t>金川路提升改造工程</t>
  </si>
  <si>
    <t>矿市街提升改造工程</t>
  </si>
  <si>
    <t>老旧小区改造工程</t>
  </si>
  <si>
    <t>中标通知书、合同、结算、竣工验收单</t>
  </si>
  <si>
    <t>老旧小区基础设施提升工程</t>
  </si>
  <si>
    <t>廉租房租金补贴</t>
  </si>
  <si>
    <t>南纬路提升改造工程</t>
  </si>
  <si>
    <t>农村既有建筑节能改造补助资金</t>
  </si>
  <si>
    <t>矿财预调[2020]131号</t>
  </si>
  <si>
    <t>棚户区改造工作经费</t>
  </si>
  <si>
    <t>矿财预调[2020]165号</t>
  </si>
  <si>
    <t>人员经费补助</t>
  </si>
  <si>
    <t>石钢工地扬尘在线监测设备租赁费</t>
  </si>
  <si>
    <t>矿财预调[2020]174号</t>
  </si>
  <si>
    <t>市政基础设施维护</t>
  </si>
  <si>
    <t>县城建设及保障性安居工程经费</t>
  </si>
  <si>
    <t>星河湾保障房物业服务合同</t>
  </si>
  <si>
    <t>亿澜景园电费</t>
  </si>
  <si>
    <t>运行经费</t>
  </si>
  <si>
    <t>征订党报党刊费用</t>
  </si>
  <si>
    <t>矿财预追[2020]050号</t>
  </si>
  <si>
    <t>住建局门岗及劳务派遣费</t>
  </si>
  <si>
    <t>住建局南纬路等六条道路工程可行性研究报告费用</t>
  </si>
  <si>
    <t>矿财预调[2019]323号</t>
  </si>
  <si>
    <t>专项债券申请费</t>
  </si>
  <si>
    <t>综合业务工作经费</t>
  </si>
  <si>
    <t>矿财预调[2020]193号</t>
  </si>
  <si>
    <t>2018年7、8月城区路灯日常维修维护工程费用</t>
  </si>
  <si>
    <t>矿财预调[2020]144号</t>
  </si>
  <si>
    <t>滨河路路灯工程</t>
  </si>
  <si>
    <t>矿财预调[2020]064号</t>
  </si>
  <si>
    <t>滨河路排洪沟综合整治绿化工程</t>
  </si>
  <si>
    <t>矿财预调[2020]009号</t>
  </si>
  <si>
    <t>滨河路排洪沟综合整治桥梁工程检测费用</t>
  </si>
  <si>
    <t>矿财预调[2020]230号</t>
  </si>
  <si>
    <t>拆迁安置补偿合同纠纷诉讼费用</t>
  </si>
  <si>
    <t>城市容貌提升外墙粉刷改造工程</t>
  </si>
  <si>
    <t>矿财预追[2020]023号</t>
  </si>
  <si>
    <t>矿财预调[2020]222号</t>
  </si>
  <si>
    <t>凤中路绿化改造提升工程</t>
  </si>
  <si>
    <t>矿财预调[2020]084号</t>
  </si>
  <si>
    <t>岗头路直管公房拆迁</t>
  </si>
  <si>
    <t>高端装备制造工业园-中水回用提升工程</t>
  </si>
  <si>
    <t>矿财预债[2020]43号</t>
  </si>
  <si>
    <t>购置可移动公厕采购预算</t>
  </si>
  <si>
    <t>矿财预调[2020]219号</t>
  </si>
  <si>
    <t>关于下达农村既有建筑节能改造补助资金的通知</t>
  </si>
  <si>
    <t>石财城[2020]18号</t>
  </si>
  <si>
    <t>横北棚户区改造项目专项债券资金</t>
  </si>
  <si>
    <t>矿财预债[2020]13号</t>
  </si>
  <si>
    <t>基础设施建设项目</t>
  </si>
  <si>
    <t>贾凤路原绿化带硬化工程</t>
  </si>
  <si>
    <t>矿财预调[2020]006号</t>
  </si>
  <si>
    <t>金川路交口到南二环西延改造提升工程</t>
  </si>
  <si>
    <t>金川路路灯照明工程</t>
  </si>
  <si>
    <t>矿财预调[2020]007号</t>
  </si>
  <si>
    <t>金川路绿化提升改造工程</t>
  </si>
  <si>
    <t>矿财预调[2020]223号</t>
  </si>
  <si>
    <t>金川路绿化提升改造工程设计费</t>
  </si>
  <si>
    <t>矿财预调[2020]086号</t>
  </si>
  <si>
    <t>横北棚户区改造项目无权源土地处罚款</t>
  </si>
  <si>
    <t>矿财预调[2020]085号</t>
  </si>
  <si>
    <t>医院西侧建设停车场、公厕及绿化工程</t>
  </si>
  <si>
    <t>矿财预调[2020]120号</t>
  </si>
  <si>
    <t>矿市南街东侧围墙改造工程</t>
  </si>
  <si>
    <t>矿财预调[2020]108号</t>
  </si>
  <si>
    <t>南二环西延改造提升工程(井矿大道)</t>
  </si>
  <si>
    <t>矿财预债[2020]20号</t>
  </si>
  <si>
    <t>南二环西延改造提升工程(井矿大道)占地补偿费</t>
  </si>
  <si>
    <t>矿财预调[2020]177号</t>
  </si>
  <si>
    <t>棚户区改造项目国开行2020年归还本金</t>
  </si>
  <si>
    <t>矿财预调[2020]067号</t>
  </si>
  <si>
    <t>棚户区项目贷款利息</t>
  </si>
  <si>
    <t>矿财预调[2020]030号</t>
  </si>
  <si>
    <t>世纪大道两侧绿化景观提升工程</t>
  </si>
  <si>
    <t>矿财预调[2020]109号</t>
  </si>
  <si>
    <t>天户小学建设占用东岗头农户土地青苗赔偿费用</t>
  </si>
  <si>
    <t>矿财预调[2020]080号</t>
  </si>
  <si>
    <t>天护新城、横南棚户区改造项目贷款本金及利息所需资金</t>
  </si>
  <si>
    <t>矿财预调[2020]116号</t>
  </si>
  <si>
    <t>杏花沟3号、4号截水堰增高工程</t>
  </si>
  <si>
    <t>矿财预调[2020]002号</t>
  </si>
  <si>
    <t>杏花沟公园基础设施修缮工程</t>
  </si>
  <si>
    <t>矿财预调[2020]221号</t>
  </si>
  <si>
    <t>杏花沟公园人工湖清淤工程费用</t>
  </si>
  <si>
    <t>矿财预调[2020]081号</t>
  </si>
  <si>
    <t>夜景亮化提升工程</t>
  </si>
  <si>
    <t>矿财预调[2020]063号</t>
  </si>
  <si>
    <t>中国农发重点建设基金投资利息</t>
  </si>
  <si>
    <t>中水回用提升工程</t>
  </si>
  <si>
    <t>[333003]房地产管理所</t>
  </si>
  <si>
    <t>光缆租赁费</t>
  </si>
  <si>
    <t>[348002]交通运输局机关</t>
  </si>
  <si>
    <t>2019年度出租车油价补贴</t>
  </si>
  <si>
    <t>石财综[2020]2号</t>
  </si>
  <si>
    <t>2019年度农村客运油价补贴及退坡资金</t>
  </si>
  <si>
    <t>安全生产工作经费</t>
  </si>
  <si>
    <t>办公楼维修维护</t>
  </si>
  <si>
    <t>组织部文件要求，日常公用经费2.5%</t>
  </si>
  <si>
    <t>道路标线划设</t>
  </si>
  <si>
    <t>防灾减灾应急经费</t>
  </si>
  <si>
    <t>工程前期费</t>
  </si>
  <si>
    <t>公路管养经费</t>
  </si>
  <si>
    <t>关于提前下达2020年成品油税费改革转移支付预算的通知</t>
  </si>
  <si>
    <t>石财综[2019]32号</t>
  </si>
  <si>
    <t>关于提前下达2020年节能减排补助资金预算的通知</t>
  </si>
  <si>
    <t>石财综[2019]36号</t>
  </si>
  <si>
    <t>关于提前下达2020年农村公路建设养护发展专项资金的通知</t>
  </si>
  <si>
    <t>石财综[2019]30号</t>
  </si>
  <si>
    <t>关于下达2020年农村公路建设养护市级补助资金的通知</t>
  </si>
  <si>
    <t>石财综[2020]3号</t>
  </si>
  <si>
    <t>交通道路建设工程</t>
  </si>
  <si>
    <t>矿财预债[2020]06号</t>
  </si>
  <si>
    <t>交通道路建设工程-北入区口排水工程</t>
  </si>
  <si>
    <t>矿财预债[2020]44号</t>
  </si>
  <si>
    <t>交通道路建设工程-创城修复平涉路东王舍至新王舍路面工程</t>
  </si>
  <si>
    <t>交通道路建设工程-创城修复平涉路贾庄水库至涧底加油站路面工程</t>
  </si>
  <si>
    <t>交通道路建设工程-创城修复平涉路看守所至铁道北路面修复工程</t>
  </si>
  <si>
    <t>交通道路建设工程-创城修复平涉路铁道至张府南口路面修复工程</t>
  </si>
  <si>
    <t>交通道路建设工程-凤中路、凤中路东延养护工程</t>
  </si>
  <si>
    <t>交通道路建设工程-贾庄供水管更换工程</t>
  </si>
  <si>
    <t>交通道路建设工程-南入区口部分道路拓宽工程</t>
  </si>
  <si>
    <t>交通道路建设工程-南寨村道路硬化工程</t>
  </si>
  <si>
    <t>交通道路建设工程-平涉路大修完善配套工程</t>
  </si>
  <si>
    <t>交通道路建设工程-平涉路提升工程</t>
  </si>
  <si>
    <t>交通道路建设工程-平涉路迎宾线环境整治工程</t>
  </si>
  <si>
    <t>交通道路建设工程-平涉路应急挖补工程</t>
  </si>
  <si>
    <t>交通道路建设工程-平涉路赵村店垂虹桥至新王舍口段路面修缮工程</t>
  </si>
  <si>
    <t>交通道路建设工程-台阳支路拓宽工程</t>
  </si>
  <si>
    <t>交通道路建设工程-天户峪至西环旅游路连接线工程</t>
  </si>
  <si>
    <t>交通道路建设工程-西环旅游路与贾庄演艺场连接线工程</t>
  </si>
  <si>
    <t>交通道路建设工程-新菲路至平涉路大修工程</t>
  </si>
  <si>
    <t>空调购置</t>
  </si>
  <si>
    <t>离退休干部医药费</t>
  </si>
  <si>
    <t>石组通字[2003]124号关于建立完善市属原未享受公费医疗企事业单位离休干部医疗保障机制的通知</t>
  </si>
  <si>
    <t>农村公路日常养护</t>
  </si>
  <si>
    <t>《人民政府办公室关于印发《深入推进“四好农村路”建设三年行动计划(2018-2020年)》的通知
》（矿政办函[2018]145号）</t>
  </si>
  <si>
    <t>农村公路养护市级补助资金</t>
  </si>
  <si>
    <t>石财综[2019]2号</t>
  </si>
  <si>
    <t>平涉路大修完善配套工程</t>
  </si>
  <si>
    <t>平涉路贾庄水库至污水处理厂绿化提升工程</t>
  </si>
  <si>
    <t>平涉路市政化改造提升工程</t>
  </si>
  <si>
    <t>结算审计定案表</t>
  </si>
  <si>
    <t>汽车客运站暖气、暖气接口费</t>
  </si>
  <si>
    <t>建筑面积4480平米，每平米25元</t>
  </si>
  <si>
    <t>汽车客运站运行经费</t>
  </si>
  <si>
    <t>矿财预调[2020]251号</t>
  </si>
  <si>
    <t>省补干线公路日常养护资金</t>
  </si>
  <si>
    <t>省补农村公路养护工程资金</t>
  </si>
  <si>
    <t>退还刘汉杰马战辉养老保险试点系统缴费</t>
  </si>
  <si>
    <t>矿财预调[2020]234号</t>
  </si>
  <si>
    <t>西环旅游路路灯照明电费</t>
  </si>
  <si>
    <t>西环旅游路路灯和景观全年总功率115.3万千瓦时，每度电0.87元</t>
  </si>
  <si>
    <t>西环旅游路日常管护费</t>
  </si>
  <si>
    <t>西环旅游路路面面积10.6万平米，每平米全年管护费10元</t>
  </si>
  <si>
    <t>显示屏及视频会议室网费</t>
  </si>
  <si>
    <t>张福祥一次性抚恤金和丧葬费</t>
  </si>
  <si>
    <t>矿财预调[2020]20号</t>
  </si>
  <si>
    <t>执法服装购置</t>
  </si>
  <si>
    <t>治超经费</t>
  </si>
  <si>
    <t>矿财预调[2020]123号</t>
  </si>
  <si>
    <t>《治理车辆超限超载联合执法常态化制度化工作实施方案》（石政办传[2018]104号）</t>
  </si>
  <si>
    <t>北环物流通道第四批地上附着物补偿款</t>
  </si>
  <si>
    <t>矿财预债[2020]28号</t>
  </si>
  <si>
    <t>北环物流通道工程占地和地上附着物补偿</t>
  </si>
  <si>
    <t>矿财预债[2020]27号</t>
  </si>
  <si>
    <t>凤中路东延大修及整治提升工程-南入区口雕塑工程款</t>
  </si>
  <si>
    <t>矿财预调[2020]143号</t>
  </si>
  <si>
    <t>高端装备制造工业园-北环物流通道电力线路迁改占地补偿</t>
  </si>
  <si>
    <t>矿财预债[2020]46号</t>
  </si>
  <si>
    <t>高端装备制造工业园-高速口东侧高压电缆抢修资金</t>
  </si>
  <si>
    <t>矿财预债[2020]24号</t>
  </si>
  <si>
    <t>高端装备制造工业园-鑫鸿工业园道路工程</t>
  </si>
  <si>
    <t>矿财预债202047号</t>
  </si>
  <si>
    <t>贾凤路红星水库至金川路口大修工程2标段工程款</t>
  </si>
  <si>
    <t>矿财预调[2020]003号</t>
  </si>
  <si>
    <t>贾凤路红星水库至金川路口大修工程3标段工程款</t>
  </si>
  <si>
    <t>平赞高速连接线地上附着物第一期补偿资金</t>
  </si>
  <si>
    <t>矿财预债[2020]33号</t>
  </si>
  <si>
    <t>平赞高速连接线电力迁改线杆占地和地上附着物补偿款</t>
  </si>
  <si>
    <t>矿财预债[2020]34号</t>
  </si>
  <si>
    <t>平赞高速连接线刘赵村第二批地上附着物补偿资金（集体部分）</t>
  </si>
  <si>
    <t>矿财预债[2020]36号</t>
  </si>
  <si>
    <t>平赞高速连接线赵村店和冯家沟第二批地上附着物补偿资金</t>
  </si>
  <si>
    <t>矿财预债[2020]35号</t>
  </si>
  <si>
    <t>平赞高速连接线赵村店和冯家沟第一批地上附着物资金</t>
  </si>
  <si>
    <t>矿财预债[2020]32号</t>
  </si>
  <si>
    <t>汽车客运站剩余工程及室外工程款</t>
  </si>
  <si>
    <t>雁阵雕塑工程</t>
  </si>
  <si>
    <t>矿财预调[2020]224号</t>
  </si>
  <si>
    <t>以前年度应付工程款</t>
  </si>
  <si>
    <t>[348003]公路管理站</t>
  </si>
  <si>
    <t>北环物流通道东段工程</t>
  </si>
  <si>
    <t>工业大道大修提升工程</t>
  </si>
  <si>
    <t>工业大道大修提升工程设计费</t>
  </si>
  <si>
    <t>矿财预调[2020]139号</t>
  </si>
  <si>
    <t>交通道路建设工程-西环旅游路改建附属工程</t>
  </si>
  <si>
    <t>交通道路建设工程-西环旅游路南延及全路绿化工程（照明工程）</t>
  </si>
  <si>
    <t>西环旅游路改建附属工程</t>
  </si>
  <si>
    <t>西环旅游路南延及全路绿化工程</t>
  </si>
  <si>
    <t>北环物流通道（东段）工程森林植被恢复费</t>
  </si>
  <si>
    <t>矿财预债[2020]29号</t>
  </si>
  <si>
    <t>高端装备制造工业园-北环物流通道（东段）工程</t>
  </si>
  <si>
    <t>矿财预债[2020]23号</t>
  </si>
  <si>
    <t>矿财预债[2020]22号</t>
  </si>
  <si>
    <t>高端装备制造工业园-北环物流通道（东段）工程设计费</t>
  </si>
  <si>
    <t>矿财预债[2020]12号</t>
  </si>
  <si>
    <t>高端装备制造工业园-北环物流通道（西段）工程EPC总承包</t>
  </si>
  <si>
    <t>矿财预债[2020]18号</t>
  </si>
  <si>
    <t>高端装备制造工业园-北环物流通道（西段）工程监理</t>
  </si>
  <si>
    <t>矿财预债[2020]19号</t>
  </si>
  <si>
    <t>高端装备制造工业园-工业大道大修提升工程</t>
  </si>
  <si>
    <t>矿财预债[2020]16号</t>
  </si>
  <si>
    <t>矿财预债[2020]17号</t>
  </si>
  <si>
    <t>高端装备制造工业园-贾凤路南延工程EPC总承包</t>
  </si>
  <si>
    <t>矿财预债[2020]45号</t>
  </si>
  <si>
    <t>西环旅游路改建附属工程款</t>
  </si>
  <si>
    <t>[357002]文化广电体育和旅游局</t>
  </si>
  <si>
    <t>2018年市级旅游发展专项资金(第一批)</t>
  </si>
  <si>
    <t>石财行[2018]6号</t>
  </si>
  <si>
    <t>2019年公共体育普及工程中央基建投资</t>
  </si>
  <si>
    <t>石财建[2019]19号</t>
  </si>
  <si>
    <t>2019年省级非物质文化遗产保护专项资金</t>
  </si>
  <si>
    <t>石财教[2019]82号</t>
  </si>
  <si>
    <t>2019年省市旅发会旅游综合驿站建设工程设计费</t>
  </si>
  <si>
    <t>石财教[2019]64号</t>
  </si>
  <si>
    <t>2019年市级公共文化服务体系建设专项资金</t>
  </si>
  <si>
    <t>石财教[2019]30号</t>
  </si>
  <si>
    <t>2019年中央补助地方公共文化服务体系建设专项资金</t>
  </si>
  <si>
    <t>石财教[2019]51号</t>
  </si>
  <si>
    <t>2020年春节期间在段家楼、贾庄古镇及甘林苹果谷悬挂灯笼经费</t>
  </si>
  <si>
    <t>矿财预调[2020]033号</t>
  </si>
  <si>
    <t>2020年国家文物保护专项资金</t>
  </si>
  <si>
    <t>石财教[2019]124号</t>
  </si>
  <si>
    <t>2020年省级非物质文化遗产保护专项资金</t>
  </si>
  <si>
    <t>石财教[2019]125号</t>
  </si>
  <si>
    <t>2020年省级旅游发展专项资金</t>
  </si>
  <si>
    <t>石财教[2020]7号</t>
  </si>
  <si>
    <t>2020年省级文物保护专项资金</t>
  </si>
  <si>
    <t>石财教[2019]117号</t>
  </si>
  <si>
    <t>2020年市级非物质文化遗产保护专项资金</t>
  </si>
  <si>
    <t>石财教[2020]42号</t>
  </si>
  <si>
    <t>2020年市级公共文化服务体系建设专项资金</t>
  </si>
  <si>
    <t>石财教[2020]39号</t>
  </si>
  <si>
    <t>2020年市级旅游重点项目引导资金</t>
  </si>
  <si>
    <t>石财教[2020]50号</t>
  </si>
  <si>
    <t>2020年中央补助地方公共文化服务体系建设专项资金</t>
  </si>
  <si>
    <t>石财教[2020]37号</t>
  </si>
  <si>
    <t>2020年中央补助地方公共文化服务体系建设专项资金（公共数字文化平台建设）</t>
  </si>
  <si>
    <t>石财教[2019]123号</t>
  </si>
  <si>
    <t>2020年中央补助地方美术馆、公共图书馆、文化馆（站）免费开放补助资金预算</t>
  </si>
  <si>
    <t>石财教[2020]59号</t>
  </si>
  <si>
    <t>2020年中央补助地方美术馆、图书馆、文化馆免费开放补助资金</t>
  </si>
  <si>
    <t>石财教[2019]122号</t>
  </si>
  <si>
    <t>2020年中央支持地方公共文化服务体系建设补助资金</t>
  </si>
  <si>
    <t>石财教[2020]72号</t>
  </si>
  <si>
    <t>冰雪运动馆</t>
  </si>
  <si>
    <t>旅游文物工作职责</t>
  </si>
  <si>
    <t>电瓶车购置</t>
  </si>
  <si>
    <t>段家楼二期景观提升项目设计费</t>
  </si>
  <si>
    <t>段家楼井矿集团电力线路改造项目监理费</t>
  </si>
  <si>
    <t>段家楼劳务费</t>
  </si>
  <si>
    <t>段家楼临时工作人员经费</t>
  </si>
  <si>
    <t>矿财预调[2020]076号</t>
  </si>
  <si>
    <t>段家楼日常运行</t>
  </si>
  <si>
    <t>段家楼五一摆花种植经费</t>
  </si>
  <si>
    <t>矿财预调[2020]136号</t>
  </si>
  <si>
    <t>段家楼五月国风文化嘉年华活动项目</t>
  </si>
  <si>
    <t>矿财预追[2020]002号</t>
  </si>
  <si>
    <t>段家楼五月国风文化嘉年华活动项目询价经费</t>
  </si>
  <si>
    <t>矿财预调[2020]037号</t>
  </si>
  <si>
    <t>段家楼正丰矿文旅综合体提升改造项目</t>
  </si>
  <si>
    <t>矿财预追[2020]013号</t>
  </si>
  <si>
    <t>段家楼正丰矿文旅综合体提升改造项目编制建议书和可行性报告经费</t>
  </si>
  <si>
    <t>矿财预调[2020]025号</t>
  </si>
  <si>
    <t>段家楼正丰矿文旅综合体提升改造项目监理项目</t>
  </si>
  <si>
    <t>矿财预追[2020]014号</t>
  </si>
  <si>
    <t>段家楼正丰矿综合体改造项目</t>
  </si>
  <si>
    <t>矿财预调[2020]325号</t>
  </si>
  <si>
    <t>段家楼正丰矿综合体提升改造项目勘察项目</t>
  </si>
  <si>
    <t>矿财预追[2020]001号</t>
  </si>
  <si>
    <t>段家楼正丰矿综合体提升改造项目设计项目</t>
  </si>
  <si>
    <t>段家楼周边环境电力提升改造工程监理项目</t>
  </si>
  <si>
    <t>段家楼周边环境电力提升改造工程设计费和勘察费</t>
  </si>
  <si>
    <t>段家楼周边环境整治提升工程环评报告及验收报告经费</t>
  </si>
  <si>
    <t>矿财预调[2019]028号</t>
  </si>
  <si>
    <t>非遗宣传和非遗专项资金</t>
  </si>
  <si>
    <t>赴唐山学习考察经费</t>
  </si>
  <si>
    <t>矿财预调[2020]111号</t>
  </si>
  <si>
    <t>博物馆(段家楼)展陈建设项目</t>
  </si>
  <si>
    <t>石财教[2019]65号</t>
  </si>
  <si>
    <t>公共滑冰馆</t>
  </si>
  <si>
    <t>矿财预调[2020]245号</t>
  </si>
  <si>
    <t>两法衔接专项经费</t>
  </si>
  <si>
    <t>旅游招商工作经费</t>
  </si>
  <si>
    <t>矿财预调[2020]047号</t>
  </si>
  <si>
    <t>旅游综合驿站建设工程</t>
  </si>
  <si>
    <t>全域旅游规编制费</t>
  </si>
  <si>
    <t>博物馆项目编制建议书和可行性研究报告经费</t>
  </si>
  <si>
    <t>矿财预调[2020]091号</t>
  </si>
  <si>
    <t>市级文物保护专项资金</t>
  </si>
  <si>
    <t>石财教[2017]113号</t>
  </si>
  <si>
    <t>体育管理和宣传</t>
  </si>
  <si>
    <t>天户峪田园综合体线路改迁工程</t>
  </si>
  <si>
    <t>天户峪田园综合体线路改迁监理费</t>
  </si>
  <si>
    <t>文化文物经费</t>
  </si>
  <si>
    <t>文化中心提升改造工程</t>
  </si>
  <si>
    <t>文化中心提升改造设备等购置</t>
  </si>
  <si>
    <t>文物保护单位监控设备维修维护费</t>
  </si>
  <si>
    <t>文物看护费</t>
  </si>
  <si>
    <t>乡镇足球场建设工程</t>
  </si>
  <si>
    <t>矿财预调[2020]155号</t>
  </si>
  <si>
    <t>正丰矿工业建筑群—龙凤观日亭抢险修复工程</t>
  </si>
  <si>
    <t>综合政务管理</t>
  </si>
  <si>
    <t>2018县区全民健身公共服务体系建设补助资金</t>
  </si>
  <si>
    <t>石财综[2018]31号</t>
  </si>
  <si>
    <t>2020年省级体育彩票公益金专项资金预算(第二批)</t>
  </si>
  <si>
    <t>石财教[2020]22号</t>
  </si>
  <si>
    <t>段家楼二期工程</t>
  </si>
  <si>
    <t>段家楼五月国风文化嘉年华活动</t>
  </si>
  <si>
    <t>段家楼周边环境提升改造项目</t>
  </si>
  <si>
    <t>矿财债转[2020]1号</t>
  </si>
  <si>
    <t>[359002]融媒体中心</t>
  </si>
  <si>
    <t>2020年省级文化产业发展引导资金</t>
  </si>
  <si>
    <t>石财教[2020]23号</t>
  </si>
  <si>
    <t>IPTV线路租赁及设备终端费</t>
  </si>
  <si>
    <t>IPTV线路租赁及设备终端费根据广播电视台与中国联合网络通信有限公司分公司签订的IPTV线路租赁合同，租赁线路传输电视信号；用于电视台IPTV信号覆盖（各运营商）播出情况监听监看终端设备使用费。</t>
  </si>
  <si>
    <t>区委办印发《关于加强新时代机关党的工作的意见》的通知</t>
  </si>
  <si>
    <t>电视供片费</t>
  </si>
  <si>
    <t>根据冀新广发【2016】366号文件（河北省新闻出版广电局关于进一步加强县级广播电视台影视文艺节目统一供片工作通知）</t>
  </si>
  <si>
    <t>电视台基础设施建设工程</t>
  </si>
  <si>
    <t>矿宣字[2019]11号文件关于《融媒体中心建设实施方案》的通知用于融媒体平台网络专线业务费。电信公司</t>
  </si>
  <si>
    <t>发射塔常规维护</t>
  </si>
  <si>
    <t>发射塔始建于1986年，长期处于室外，暴露在空气当中，容易发生受损，申请发射塔常规维护经费，用于发射塔塔身检查、螺丝紧固等基础维护，保障安全。</t>
  </si>
  <si>
    <t>冀云APP运营服务费</t>
  </si>
  <si>
    <t>劳务派遣</t>
  </si>
  <si>
    <t>《关于区广播电视台、大气办等单位公开招聘劳务派遣人员录用情况的报告》、《井陉矿区融媒体中心建设实施方案》。2020年1月13日印发的石家庄市井陉矿区人民政府常务会议纪要﹝2020﹞1号文件，《井陉矿区融媒体中心建设实施方案》。</t>
  </si>
  <si>
    <t>融媒体网络专线接入费</t>
  </si>
  <si>
    <t>融媒体中心配套改造及文化氛围建设</t>
  </si>
  <si>
    <t>1、矿宣字[2019]11号文件关于《井陉矿区融媒体中心建设实施方案》的通知。按照省委宣传部考核县级融媒体中心建设要求，需每年申请经费保障。2、按照（矿宣字[2019]11号）关于《井陉矿区融媒体中心建设实施方案》的通知，新华社帮助矿区融媒建设了矿区融媒APP平台，加大矿区在新华社国家级党媒平台的宣传力度。按照市委宣传部考核县级融媒体中心建设要求，需每年申请经费保障。3、按照（矿宣字[2019]11号）《井陉矿区融媒体中心建设实施方案》的通知和区委十一届八十次常委会议议定，为巩固增强矿区融媒APP平台粘性，充分发挥党媒新媒体舆论引导，舆情信息收集、管控作用，为区委区政府的决策、落实提供参考帮助，委托新华社运营爆料平台，需申请此项经费。4、与长城新媒体集团有限公司石家庄分公司达成战略协议，以“冀云”融媒体平台井陉矿区为试点，加强合作力度，加大我区在学习强国国家级平台、“冀云”新媒体平台和长城新媒体等国家级和省级平台的宣传力度。</t>
  </si>
  <si>
    <t>融媒体中心软硬件购置</t>
  </si>
  <si>
    <t>设备维修维护费</t>
  </si>
  <si>
    <t>对融媒体中心专业设备及各种通用设备的维修维护经费，及时排除设备故障，保证电视台设备正常运行，确保广播电视安全播出。</t>
  </si>
  <si>
    <t>省平台运营服务经费</t>
  </si>
  <si>
    <t>通用设备购置经费</t>
  </si>
  <si>
    <t>现场直播</t>
  </si>
  <si>
    <t>现场直播经费用于宣传报道区委、区政府及全区重大活动的现场直播各项费用。移动公司</t>
  </si>
  <si>
    <t>矿财预调[2020]019号</t>
  </si>
  <si>
    <t>新增劳务派遣</t>
  </si>
  <si>
    <t>矿财预调[2020]022号</t>
  </si>
  <si>
    <t>质保金</t>
  </si>
  <si>
    <t>融媒体中心配套改造及文化氛围建设剩余5596元未支付；融媒体中心软硬件设备购置剩余123711元未支付；融媒体中心网络安全保护系统建设及新媒体专业设备购置剩余74928元未支付；</t>
  </si>
  <si>
    <t>主持人（记者）发型服装化妆费</t>
  </si>
  <si>
    <t>主持人（记者）发型服装化妆费用于主持人（记者）出镜形象设计及团队建设，通过化妆、发饰、服饰等造型，提高主持人（记者）在电视节目中的公众形象，提升电视节目整体质量。</t>
  </si>
  <si>
    <t>专题制作</t>
  </si>
  <si>
    <t>电视台专题制作经费用于围绕全区重点中心工作、石钢项目落户等全区重大事件，拍摄制作专题片，深度挖掘报道项目建设、城市建设、人文发展等，充分展示我区全面转型成效成果，让人民和社会各界见证跨越发展的历程。</t>
  </si>
  <si>
    <t>专项水电费</t>
  </si>
  <si>
    <t>电视台专项水电费用于电视台正常用水用电经费，保障电视台各项工作顺利开展。</t>
  </si>
  <si>
    <t>[360002]教育局</t>
  </si>
  <si>
    <t>《教育杂志》印刷费</t>
  </si>
  <si>
    <t>用于矿区教育杂志印刷及其它印刷费用</t>
  </si>
  <si>
    <t>2016-2019年教育经费</t>
  </si>
  <si>
    <t>矿财预追[2020]027号</t>
  </si>
  <si>
    <t>2019年城维费用于学校维修改造支出</t>
  </si>
  <si>
    <t>矿财预追[2019]105号</t>
  </si>
  <si>
    <t>2019年教育费附加用于学校支出</t>
  </si>
  <si>
    <t>2020年农税转移支付资金</t>
  </si>
  <si>
    <t>矿财预调[2020]338号</t>
  </si>
  <si>
    <t>2020年支持学前教育发展省级补助资金</t>
  </si>
  <si>
    <t>石财教[2020]54号</t>
  </si>
  <si>
    <t>2020年支持学前教育发展中央补助资金</t>
  </si>
  <si>
    <t>班主任基本功大赛经费</t>
  </si>
  <si>
    <t>石政发【2013】25号石家庄市人民政府关于加强教师队伍建设的实施意见</t>
  </si>
  <si>
    <t>冰雪运动进校园</t>
  </si>
  <si>
    <t>冀教政体[2019]3号</t>
  </si>
  <si>
    <t>矿区委《关于加强新时代党的工作的意见》</t>
  </si>
  <si>
    <t>高春芝死亡人员抚恤金及丧葬费</t>
  </si>
  <si>
    <t>矿财预调[2020]156号</t>
  </si>
  <si>
    <t>各中小学设备购置</t>
  </si>
  <si>
    <t>矿财预调[2020]211号</t>
  </si>
  <si>
    <t>国家教育考试标准化考点升级改造</t>
  </si>
  <si>
    <t>石教【2015】19号关于进一步加强河北省国家教育考试标准化考点建设维护考试安全工作的通知</t>
  </si>
  <si>
    <t>教师继续教育培训费</t>
  </si>
  <si>
    <t>教师节活动经费</t>
  </si>
  <si>
    <t>教师节演出等活动</t>
  </si>
  <si>
    <t>教师招聘经费</t>
  </si>
  <si>
    <t>矿财预调[2020]227号</t>
  </si>
  <si>
    <t>教研室业务费</t>
  </si>
  <si>
    <t>名师、名班主任工作室活动经费</t>
  </si>
  <si>
    <t>区管校聘经费</t>
  </si>
  <si>
    <t>矿字【2019】11号关于《创建“无黑”平安矿区工作方案》的通知</t>
  </si>
  <si>
    <t>师德师风治理经费</t>
  </si>
  <si>
    <t>体育经费</t>
  </si>
  <si>
    <t>每年主要用于区运会、市运会及冬季长跑购买奖品、支付出差费用等</t>
  </si>
  <si>
    <t>天户小学及幼儿园项目经费</t>
  </si>
  <si>
    <t>矿财预调[2020]214号</t>
  </si>
  <si>
    <t>习近平新时代中国特色社会主义思想三进教材《口袋书》印刷费</t>
  </si>
  <si>
    <t>石教工委【2020】24号《关于加强大中小幼一体会体育体系建设的意见》</t>
  </si>
  <si>
    <t>学前教育幼儿资助</t>
  </si>
  <si>
    <t>石财教【2019】34号关于学前教育家庭经济困难儿童资助实施细则</t>
  </si>
  <si>
    <t>学生桌椅购置</t>
  </si>
  <si>
    <t>学校保安经费</t>
  </si>
  <si>
    <t>雪亮工程监控联网费用</t>
  </si>
  <si>
    <t>支付全区学校保安经费，38人*1480元/人*12个月</t>
  </si>
  <si>
    <t>雪亮工程学校监控联网</t>
  </si>
  <si>
    <t>矿综治办【2018】2号关于做好“雪亮工程”监控点接入工作的通知</t>
  </si>
  <si>
    <t>一键式紧急报警系统购置</t>
  </si>
  <si>
    <t>语言文字专项经费</t>
  </si>
  <si>
    <t>矿财预调[2020]262号</t>
  </si>
  <si>
    <t>支持学前教育发展中央资金（2）</t>
  </si>
  <si>
    <t>石财教[2019]52号</t>
  </si>
  <si>
    <t>支持学前教育发展专项资金（幼儿资助）</t>
  </si>
  <si>
    <t>石财教[2019]14号</t>
  </si>
  <si>
    <t>中小学教室粉刷</t>
  </si>
  <si>
    <t>专项检查活动经费</t>
  </si>
  <si>
    <t>迎接上级教育督查支出</t>
  </si>
  <si>
    <t>专业技术人员培训费</t>
  </si>
  <si>
    <t>冀人社字【2017】287号</t>
  </si>
  <si>
    <t>追加2016-2019年教育经费</t>
  </si>
  <si>
    <t>矿财预追[2020]040号</t>
  </si>
  <si>
    <t>[360003]青少年校外活动中心</t>
  </si>
  <si>
    <t>全民健身中心建设</t>
  </si>
  <si>
    <t>政府批示</t>
  </si>
  <si>
    <t>矿财预债[2020]001号</t>
  </si>
  <si>
    <t>全民健身中心运营</t>
  </si>
  <si>
    <t>区建设项目</t>
  </si>
  <si>
    <t>[360007]区直幼儿园</t>
  </si>
  <si>
    <t>消防水池建设</t>
  </si>
  <si>
    <t>修建消防水池及未经验收定格处罚。</t>
  </si>
  <si>
    <t>石政办发【2018】35号</t>
  </si>
  <si>
    <t>支持学前教育发展中央资金（1）</t>
  </si>
  <si>
    <t>石财教[2019]45号</t>
  </si>
  <si>
    <t>支持学前教育发展专项资金（1）</t>
  </si>
  <si>
    <t>直饮水设备购置</t>
  </si>
  <si>
    <t>幼儿园升级改造</t>
  </si>
  <si>
    <t>[360008]实验中学</t>
  </si>
  <si>
    <t>2020城乡义务教育中央补助经费（直达市县部分）</t>
  </si>
  <si>
    <t>石财教[2020]56号</t>
  </si>
  <si>
    <t>2020年城乡义务教育市级补助经费（公用经费）</t>
  </si>
  <si>
    <t>石财教[2020]25号</t>
  </si>
  <si>
    <t>厕所升级改造工程款</t>
  </si>
  <si>
    <t>矿财预调[2020]042号</t>
  </si>
  <si>
    <t>城乡义务教育补助省级补助经费（家庭经济困难学生生活补助）</t>
  </si>
  <si>
    <t>石财教[2020]1号</t>
  </si>
  <si>
    <t>城乡义务教育补助中央补助经费（公用经费）</t>
  </si>
  <si>
    <t>石财教[2019]111号</t>
  </si>
  <si>
    <t>顶岗实习生生活费</t>
  </si>
  <si>
    <t>区教字【2018】197号</t>
  </si>
  <si>
    <t>防雷项目问题整改资金</t>
  </si>
  <si>
    <t>家庭经济困难学生生活费补助区级资金</t>
  </si>
  <si>
    <t>冀教财【2017】2号</t>
  </si>
  <si>
    <t>区长特别奖</t>
  </si>
  <si>
    <t>矿财预调[2020]228号</t>
  </si>
  <si>
    <t>实验中学多媒体一体机购置尾款</t>
  </si>
  <si>
    <t>教育费附加</t>
  </si>
  <si>
    <t>实验中学教学楼工程前期费用</t>
  </si>
  <si>
    <t>实验中学宿舍房顶修缮及教学楼密封改造支出</t>
  </si>
  <si>
    <t>视频阅览室尾款</t>
  </si>
  <si>
    <t>矿财预调[2020]282号</t>
  </si>
  <si>
    <t>死亡人员抚恤金及丧葬费</t>
  </si>
  <si>
    <t>矿财预调[2020]083号</t>
  </si>
  <si>
    <t>矿财预调[2020]044号</t>
  </si>
  <si>
    <t>矿财预调[2020]293号</t>
  </si>
  <si>
    <t>校园环境提升（粉刷）工程款</t>
  </si>
  <si>
    <t>矿财预调[2020]043号</t>
  </si>
  <si>
    <t>阅卷系统服务费</t>
  </si>
  <si>
    <t>职工工伤赔付</t>
  </si>
  <si>
    <t>河北省工伤保险条例</t>
  </si>
  <si>
    <t>[360009]第一小学</t>
  </si>
  <si>
    <t>2020年城乡义务教育中央补助经费（家庭经济困难学生生活补助）</t>
  </si>
  <si>
    <t>石财教[2020]67号</t>
  </si>
  <si>
    <t>城维税用于学校维修改造</t>
  </si>
  <si>
    <t>城乡义务教育补助省级补助经费（公用经费）</t>
  </si>
  <si>
    <t>城乡义务教育补助中央补助经费（家庭经济困难学生生活补助）</t>
  </si>
  <si>
    <t>城乡义务教育中央补助综合奖补资金（一小塑胶操场建设）</t>
  </si>
  <si>
    <t>科技种植园尾款</t>
  </si>
  <si>
    <t>矿财预调[2020]074号</t>
  </si>
  <si>
    <t>矿财预调[2020]200号</t>
  </si>
  <si>
    <t>珠心算无纸化教室软件经费</t>
  </si>
  <si>
    <t>矿财预调[2020]261号</t>
  </si>
  <si>
    <t>[360012]中学</t>
  </si>
  <si>
    <t>2018年教学楼改造工程</t>
  </si>
  <si>
    <t>结案表、合同</t>
  </si>
  <si>
    <t>2019年普通高中学生资助市级资金</t>
  </si>
  <si>
    <t>石财教[2019]79号</t>
  </si>
  <si>
    <t>2020年城维税用于教育支出</t>
  </si>
  <si>
    <t>2020年学生资助市级补助经费（高中助学金）</t>
  </si>
  <si>
    <t>石财教[2020]20号</t>
  </si>
  <si>
    <t>2020年学生资助中央补助经费（高中免学费资金）</t>
  </si>
  <si>
    <t>石财教[2020]4号</t>
  </si>
  <si>
    <t>2020年学生资助中央补助经费（高中助学金）</t>
  </si>
  <si>
    <t>石财教[2020]68号</t>
  </si>
  <si>
    <t>触控一体机设备采购</t>
  </si>
  <si>
    <t>高三教室空调采购</t>
  </si>
  <si>
    <t>教学楼、实验楼更换电缆工程</t>
  </si>
  <si>
    <t>中学教学楼瓷板维修工程</t>
  </si>
  <si>
    <t>中学空调购置</t>
  </si>
  <si>
    <t>矿财预调[2020]266号</t>
  </si>
  <si>
    <t>普通高中建档立卡区级资金</t>
  </si>
  <si>
    <t>冀财教【2017】72号</t>
  </si>
  <si>
    <t>普通高中助学金区级资金</t>
  </si>
  <si>
    <t>普通高中助学省级补助资金（建档立卡）</t>
  </si>
  <si>
    <t>石财教[2019]110号</t>
  </si>
  <si>
    <t>普通高中助学省级补助资金（助学金）</t>
  </si>
  <si>
    <t>石政发（2016）40号</t>
  </si>
  <si>
    <t>矿财预调[2020]126号</t>
  </si>
  <si>
    <t>学生机房空调购置</t>
  </si>
  <si>
    <t>一中联合办学经费</t>
  </si>
  <si>
    <t>石家庄第一中学对石家庄市矿区中学授教意向书</t>
  </si>
  <si>
    <t>引进人才工资</t>
  </si>
  <si>
    <t>矿财预调[2020]097号</t>
  </si>
  <si>
    <t>[360013]职业技术教育中心</t>
  </si>
  <si>
    <t>2019年教育费附加用于职业教育支出</t>
  </si>
  <si>
    <t>2020年省级现代职业教育发展专项资金（中职免学费及建档立卡））</t>
  </si>
  <si>
    <t>石财教[2020]3号</t>
  </si>
  <si>
    <t>2020年省级现代职业教育发展专项资金（中职助学金）</t>
  </si>
  <si>
    <t>2020年学生资助市级补助经费（中职免学费资金）</t>
  </si>
  <si>
    <t>2020年学生资助市级补助经费（中职助学金）</t>
  </si>
  <si>
    <t>2020年学生资助中央补助经费（中职免学费）</t>
  </si>
  <si>
    <t>2020年学生资助中央补助经费（中职免学费资金）</t>
  </si>
  <si>
    <t>2020年学生资助中央补助经费（中职助学金）</t>
  </si>
  <si>
    <t>成人教育经费</t>
  </si>
  <si>
    <t>国发（2005）335号</t>
  </si>
  <si>
    <t>电气安装与维修实训考核装置设备购置</t>
  </si>
  <si>
    <t>国务院关于加快发展现代职业教育的决定国发[2014]19号</t>
  </si>
  <si>
    <t>法制教育基地运行经费</t>
  </si>
  <si>
    <t>石家庄市综治办关于进一步推进青少年法治教育基地建设的通知石综治办[2016]22号</t>
  </si>
  <si>
    <t>汽修专业涂装实训设备</t>
  </si>
  <si>
    <t>矿财预调[2020]229号</t>
  </si>
  <si>
    <t>学生资助中央补助经费（中职助学金）</t>
  </si>
  <si>
    <t>石财教[2019]55号</t>
  </si>
  <si>
    <t>中职建档立卡区级资金</t>
  </si>
  <si>
    <t>河北省扶贫办公室关于进一步执行好学生资助有关政策的通知冀教财[2018]50号</t>
  </si>
  <si>
    <t>中职免学费区级资金</t>
  </si>
  <si>
    <t>关于扩大中等职业教育免学费政策范围进一步完善国家助学金制度的实施意见（冀财教[2012]224号</t>
  </si>
  <si>
    <t>中职免学费省级资金（2）</t>
  </si>
  <si>
    <t>石财教[2019]16号</t>
  </si>
  <si>
    <t>中职免学费资金（1）</t>
  </si>
  <si>
    <t>石财教[2019]2号</t>
  </si>
  <si>
    <t>中职助学金区级资金</t>
  </si>
  <si>
    <t>[360014]凤山中心幼儿园</t>
  </si>
  <si>
    <t>凤山中心幼儿园南楼封闭工程</t>
  </si>
  <si>
    <t>凤山中心幼儿园租金</t>
  </si>
  <si>
    <t>[360031]贾庄学区</t>
  </si>
  <si>
    <t>2020年义务教育薄弱环节改善与能力提升中央补助资金</t>
  </si>
  <si>
    <t>石财教[2020]64号</t>
  </si>
  <si>
    <t>北寨学校文化墙、宣传展牌制作</t>
  </si>
  <si>
    <t>补助贫困寄宿生生活费区级资金</t>
  </si>
  <si>
    <t>石财教【2019】8号</t>
  </si>
  <si>
    <t>2019年初项目</t>
  </si>
  <si>
    <t>城乡义务教育市级补助经费（家庭经济困难学生生活补助）</t>
  </si>
  <si>
    <t>城乡义务教育中央补助综合奖补资金</t>
  </si>
  <si>
    <t>贾庄学校暖气维修改造</t>
  </si>
  <si>
    <t>贾庄中学围墙加高加固工程（城维税）</t>
  </si>
  <si>
    <t>城维税</t>
  </si>
  <si>
    <t>南寨学校校园地面改造工程（农税转移支付资金）</t>
  </si>
  <si>
    <t>农税转移支付资金</t>
  </si>
  <si>
    <t>农税转移支付资金用于学区办公经费</t>
  </si>
  <si>
    <t>西王舍学校房顶修缮</t>
  </si>
  <si>
    <t>西王舍学校戏曲培训费</t>
  </si>
  <si>
    <t>学校设备等货物采购</t>
  </si>
  <si>
    <t>中王舍整修电路及安装监控摄像头费用</t>
  </si>
  <si>
    <t>[360032]凤山学区</t>
  </si>
  <si>
    <t>凤山中心小学改造提升工程</t>
  </si>
  <si>
    <t>矿财预调[2019]133号</t>
  </si>
  <si>
    <t>设备等货物采购</t>
  </si>
  <si>
    <t>矿财预调[2019]177号</t>
  </si>
  <si>
    <t>矿财预调[2020]075号</t>
  </si>
  <si>
    <t>矿财预调[2020]285号</t>
  </si>
  <si>
    <t>2020年中央专项彩票公益金支持乡村少年宫项目资金</t>
  </si>
  <si>
    <t>石财教[2020]6号</t>
  </si>
  <si>
    <t>[360033]横涧学区</t>
  </si>
  <si>
    <t>2020年义务教育薄弱环节改善与能力提升补助省级资金（横北中心小学建设）</t>
  </si>
  <si>
    <t>石财教[2019]112号</t>
  </si>
  <si>
    <t>2020年支持学前教育发展中央资金</t>
  </si>
  <si>
    <t>石财教[2020]70号</t>
  </si>
  <si>
    <t>城乡义务教育中央补助综合奖补资金（横北中心小学建设）</t>
  </si>
  <si>
    <t>冯家沟小学陶艺特色建设</t>
  </si>
  <si>
    <t>横北棚改配套横北中心小学及幼儿园项目迁坟费用</t>
  </si>
  <si>
    <t>矿财预调[2020]314号</t>
  </si>
  <si>
    <t>横北中心小学厕所升级改造工程（城维税）</t>
  </si>
  <si>
    <t>矿财预调[2019]257号</t>
  </si>
  <si>
    <t>横北中心小学及幼儿园前期费用</t>
  </si>
  <si>
    <t>横北中心小学建设（2020年城维税用于学校支出）</t>
  </si>
  <si>
    <t>横北中心小学建设（2020年教育费附加）</t>
  </si>
  <si>
    <t>横北中心小学教学楼建设（城维税）</t>
  </si>
  <si>
    <t>横西小学教学楼栏杆维护</t>
  </si>
  <si>
    <t>横西小学铺设功能室地面维修</t>
  </si>
  <si>
    <t>横西学校安装取暖用碳晶板经费</t>
  </si>
  <si>
    <t>矿财预调[2020]054号</t>
  </si>
  <si>
    <t>家庭经济困难学生生活费补助中央资金</t>
  </si>
  <si>
    <t>石财教[2019]53号</t>
  </si>
  <si>
    <t>矿财预调[2020]268号</t>
  </si>
  <si>
    <t>天户小学建设（2020年教育费附加）</t>
  </si>
  <si>
    <t>学校维修改造</t>
  </si>
  <si>
    <t>[361002]卫生健康局</t>
  </si>
  <si>
    <t>“赤脚医生”养老补助资金</t>
  </si>
  <si>
    <t>关于印发《井陉矿区落实原“赤脚医生”养老补助实施方案的通知矿政办{2016}44号</t>
  </si>
  <si>
    <t>爱国卫生运动工作经费</t>
  </si>
  <si>
    <t>关于印发石家庄市2020年病媒生物防制工作计划的通知（石爱卫办函﹝2020﹞2号）</t>
  </si>
  <si>
    <t>处级干部体检费</t>
  </si>
  <si>
    <t>关于关心干部身心健康切实加强保健工作冀组字【2018】22号</t>
  </si>
  <si>
    <t>创建国家卫生城经费</t>
  </si>
  <si>
    <t>《石家庄市创建国家卫生城市工作实施方案》的通知石字{2018}3号</t>
  </si>
  <si>
    <t>《关于加强新时代机关党的工作的意见》的通知〔2018〕-84</t>
  </si>
  <si>
    <t>二级公立医院建设</t>
  </si>
  <si>
    <t>国务院办公厅关于全面推开县级公立医院综合改革的实施意见（国办发{2015}33号）</t>
  </si>
  <si>
    <t>购置井陉矿业集团有限公司总医院及相关资产</t>
  </si>
  <si>
    <t>矿财预追[2020]032号关于井陉矿业集团有限公司总医院及相关资产转让协议</t>
  </si>
  <si>
    <t>关于提前下达2018年省级公共卫生服务补助资金（第一批）石财社{2017}138号</t>
  </si>
  <si>
    <t>石财社[2017]138号</t>
  </si>
  <si>
    <t>关于提前下达20202年中央计划生育转移支付资金（石财社【2019】108号</t>
  </si>
  <si>
    <t>石财社[2019]108号</t>
  </si>
  <si>
    <t>关于提前下达2020年计划生育服务市级补助资金（石财社【2019】77号）</t>
  </si>
  <si>
    <t>石财社[2019]77号</t>
  </si>
  <si>
    <t>关于提前下达2020年中央重大传染病防控经费（石财社【2019】120号</t>
  </si>
  <si>
    <t>石财社[2019]120号</t>
  </si>
  <si>
    <t>关于提前下达中央2019年公共卫生服务（重大公共卫生）补助资金预算（石财社{2018}113号）</t>
  </si>
  <si>
    <t>石财社{2018}113号</t>
  </si>
  <si>
    <t>关于下达2018年省级公共卫生服务补助资金（第二批）石财社（2018）20号</t>
  </si>
  <si>
    <t>石财社[2018]20号</t>
  </si>
  <si>
    <t>关于下达2019年基本公共卫生服务省级补助资金（石财社{2019}66号）</t>
  </si>
  <si>
    <t>石财社【2019】66号</t>
  </si>
  <si>
    <t>关于下达2019年基本公共卫生服务中央补助结算资金（石财社【2019】49号）</t>
  </si>
  <si>
    <t>石财社[2019]49号</t>
  </si>
  <si>
    <t>关于下达2020年创建国家卫生城市市级补助资金（石财社{2020}77号）</t>
  </si>
  <si>
    <t>关于下达2020年公共卫生体系建设和重大疫情防控救治体系建设补助资金（直达资金冀财社【2020】97号)</t>
  </si>
  <si>
    <t>冀财社[2020]97号市</t>
  </si>
  <si>
    <t>关于下达2020年基本公共卫生服务中央补助资金（第二批）（石财社{2020}8号）</t>
  </si>
  <si>
    <t>石财社[2020]8号</t>
  </si>
  <si>
    <t>关于下达2020年中央计划生育转移支付资金（第二批）预算指标（石财社【2020】62号）</t>
  </si>
  <si>
    <t>石财社[2020]62号</t>
  </si>
  <si>
    <t>关于下达省级2020年计划生育服务补助资金（第二批）（石财社【2020】69号）</t>
  </si>
  <si>
    <t>石财社[2020]69号</t>
  </si>
  <si>
    <t>关于下达中央2019年基层医疗卫生服务机构卫健人才培养补助资金{石财社【2019】74号}</t>
  </si>
  <si>
    <t>石财社[2019]74号</t>
  </si>
  <si>
    <t>基本公共卫生服务资金</t>
  </si>
  <si>
    <t>基本公共卫生项目督导培训费</t>
  </si>
  <si>
    <t>河北省卫生计生委、河北省财政厅《关于印发河北省基本公共卫生服务项目绩效考核实施办法的通知》（冀卫基层函[2017]14号）</t>
  </si>
  <si>
    <t>计划生育家庭保险</t>
  </si>
  <si>
    <t>关于继续开展独生子女家庭意外伤害保险工作的通知石计生协字{2010}3号、关于印发《石家庄市计划生育特殊困难家庭父母住院护工补贴保险实施办法》的通知石卫{2014}74号</t>
  </si>
  <si>
    <t>计划生育三项制度补助（关扶、奖扶、特扶）</t>
  </si>
  <si>
    <t>《关于调整全国农村部分计划生育家庭奖励扶助和计划生育家庭特别扶助标准的通知》（财教{2011}623号）、《关于调整计划生育家庭特别扶助制度扶助标准的通知》（财社[2018]22号）、《关于印发石家庄市计划生育特殊家庭关怀扶助办法的通知》（石政规[2018]4号）</t>
  </si>
  <si>
    <t>计划生育业务费</t>
  </si>
  <si>
    <t>三定方案、河北省计划生育手术并发症鉴定管理办法实施细则（试行）》（冀人口发[2012]4号）,2009年区计生局与苏银梅签订的协议书，2020年卫健局会议纪要。</t>
  </si>
  <si>
    <t>计生协工作经费</t>
  </si>
  <si>
    <t>关于印发《石家庄市计划生育协会2020年工作要点》的通知石计生协字{2020}1号</t>
  </si>
  <si>
    <t>计生协亲情关爱经费</t>
  </si>
  <si>
    <t>关于印发《石家庄市计划生育协会2020年工作要点》的通知石计生协字{2020}1号、关于规范计生特殊家庭“三级联系人”制度的通知冀卫人口函{2019}5号</t>
  </si>
  <si>
    <t>井陉矿区人民政府办公室关于提高城乡居民最低生活保障标准和调整特困人员救助供养标准的通知（矿政办函{2019]22号）</t>
  </si>
  <si>
    <t>医院改制前死亡职工遗属补助经费</t>
  </si>
  <si>
    <t>关于印发石家庄市社会心理服务体系建设2020年重点工作任务和职责分工的通知（石社心理办〔2020〕2号）</t>
  </si>
  <si>
    <t>社会心理服务体系建设经费</t>
  </si>
  <si>
    <t>石家庄市委市政府关于推进计划生育服务管理改革的意见（石发{2016}12号）、市卫计委主任讲话《深化改革 创新发展 努力提升基层计划生育服务管理水平》、石家庄市2017年度计划生育目标管理责任制考核评估方案</t>
  </si>
  <si>
    <t>卫计小组长补贴</t>
  </si>
  <si>
    <t>关于做好“雪亮工程'监控点接入工作的通知矿综治办{2018}2号、关于印发《开展“雪亮工程”视频资源整合联网”百日攻坚“行动实施方案》的通知矿综治办{2018}7号、石精项目{2020}6号2020年严重精神障碍患者管理项目工作要点、石卫爱卫函{2020}2号关于进一步加强无烟医疗卫生机构建设工作的通知、石家庄市突发公共卫生事件应急实施办法</t>
  </si>
  <si>
    <t>卫生综合业务费</t>
  </si>
  <si>
    <t>无权源占地费用</t>
  </si>
  <si>
    <t>矿财预调[2020]195号</t>
  </si>
  <si>
    <t>下达2019年中央医疗服务与保障能力提升（中医药事业传承与发展部分)补助资金预算</t>
  </si>
  <si>
    <t>石财社[2019]37号</t>
  </si>
  <si>
    <t>职业病危害防治经费</t>
  </si>
  <si>
    <t>关于做好2020年全市职业健康监管工作的通知（市卫办职健〔2020〕1号）</t>
  </si>
  <si>
    <t>重阳节慰问经费</t>
  </si>
  <si>
    <t>关于转发《石家庄市老龄工作委员会关于贯彻落实&lt;河北省“十二五”老龄事业发展和养老体系建设规划&gt;的通知》的通知老龄委{2017}3号</t>
  </si>
  <si>
    <t>人民医院新建项目</t>
  </si>
  <si>
    <t>井陉矿区财政局关于下达2020年新增政府专项债券资金的通知（矿财{2020}24号）</t>
  </si>
  <si>
    <t>[361003]疾病预防控制中心</t>
  </si>
  <si>
    <t>病媒生物密度监测经费</t>
  </si>
  <si>
    <t>石创卫办【2018】15号《石家庄市创建国家卫生城市技术评估千分制考评细则》</t>
  </si>
  <si>
    <t>关于提前下达2018年重大公共卫生服务中央补助资金（石财社{2017}125号）</t>
  </si>
  <si>
    <t>石财社[2017]125号</t>
  </si>
  <si>
    <t>关于提前下达2018年重大公共卫生服务中央补助资金（石财社【2017】125号）</t>
  </si>
  <si>
    <t>关于提前下达2020年中央重大传染病防控经费（石财社【2019】120号)</t>
  </si>
  <si>
    <t>石财社[2018]113号</t>
  </si>
  <si>
    <t>关于下达2018年中央公共卫生服务补助资金（重大公共卫生服务）的通知</t>
  </si>
  <si>
    <t>石财社[2018]93号</t>
  </si>
  <si>
    <t>关于下达2019年基本公共卫生服务市级补助资金的通知</t>
  </si>
  <si>
    <t>石财社[2019]61号</t>
  </si>
  <si>
    <t>关于下达2019年省级公共卫生服务补助资金（第二批）（石财社{2019}18号）</t>
  </si>
  <si>
    <t>石财社[2019]18号</t>
  </si>
  <si>
    <t>冀财社[2020]97号</t>
  </si>
  <si>
    <t>关于下达2020年新型冠状病毒肺炎县级定点医院核酸检测能力建设补助资金（石财社[2020]13号）</t>
  </si>
  <si>
    <t>石财社[2020]13号</t>
  </si>
  <si>
    <t>关于下达2020年中央新冠肺炎疫情防控补助结算资金（石财社【2020】50号）</t>
  </si>
  <si>
    <t>石财社[2020]50号</t>
  </si>
  <si>
    <t>关于下达支持应急物资保障体系建设补助资金的通知（石财金【2020】29号）</t>
  </si>
  <si>
    <t>石财金[2020]29号</t>
  </si>
  <si>
    <t>关于下达中央2020年重大传染病防控经费（石财社{2020}83号）</t>
  </si>
  <si>
    <t>石财社[2020]83号</t>
  </si>
  <si>
    <t>关于下达重大传染病防控补助资金[石财社【2019】73号]</t>
  </si>
  <si>
    <t>石财社[2019]73号</t>
  </si>
  <si>
    <t>关于预拨2020年度中央新型冠状病毒感染的肺炎疫情防控补助资金（第二批）的通知（石财社[2020]17号）</t>
  </si>
  <si>
    <t>石财社[2020]17号</t>
  </si>
  <si>
    <t>关于预拨2020年度中央新型冠状病毒感染的肺炎疫情防控补助资金的通知（石财社[2020]9号）</t>
  </si>
  <si>
    <t>石财社[2020]9号</t>
  </si>
  <si>
    <t>国家级慢性病防控示范区复审验收经费</t>
  </si>
  <si>
    <t>冀卫办疾控【2019】3号</t>
  </si>
  <si>
    <t>检验设备及冷链设备项目质保金</t>
  </si>
  <si>
    <t>石创卫办【2018】15号《石家庄市创建国家卫生城市技术评估千分制考评细则》  冀卫发办【2018】25号《关于进一步完善第一类疫苗冷链系统保障机制的通知》</t>
  </si>
  <si>
    <t>检验设备检定维护经费</t>
  </si>
  <si>
    <t xml:space="preserve">《检验检测机构资质认定管理办法》   GB19489-2008《实验室生物安全通用要求》
</t>
  </si>
  <si>
    <t>节假日疫情审核补助经费</t>
  </si>
  <si>
    <t>《中华人民共和国传染病防治法》、                             石疾控字【2014】63号 《石家庄市疾病预防控制中心关于进一步提高疫情报告质量工作的通知》</t>
  </si>
  <si>
    <t>流动人口健康促进干预经费</t>
  </si>
  <si>
    <t>石卫办流管【2017】1号《关于印发流动人口健康教育与促进“动车组”活动实施方案的通知》</t>
  </si>
  <si>
    <t>慢性病防控示范区建设经费</t>
  </si>
  <si>
    <t>国卫办疾控发［2016］44号《国家慢性病综合防控示范区建设管理办法》、《国家慢性病综合防控示范区建设指标体系（试行）》</t>
  </si>
  <si>
    <t>慢性病高危人群筛查经费（机关事业单位人员体检）</t>
  </si>
  <si>
    <t>死亡人员抚恤金</t>
  </si>
  <si>
    <t>矿财预调[2020]154号</t>
  </si>
  <si>
    <t>突发公共卫生事件处置经费</t>
  </si>
  <si>
    <t>石财预[2020]18号</t>
  </si>
  <si>
    <t>矿财预追[2020]003号</t>
  </si>
  <si>
    <t>卫生应急演练储备经费</t>
  </si>
  <si>
    <t>市卫健委关于举办石家庄市自然灾害和突发急性传染病卫生应急实战演练</t>
  </si>
  <si>
    <t>疫苗报废处置经费</t>
  </si>
  <si>
    <t>《预防接种工作规范》、《疫苗流通和预防接种管理条例》、《疫苗储存和运输管理规范》、《石家庄市疫苗报废管理制度》</t>
  </si>
  <si>
    <t>疫苗强化免疫经费</t>
  </si>
  <si>
    <t>饮用水水质卫生监测经费</t>
  </si>
  <si>
    <t>GB5749-2006《生活饮用水卫生标准》</t>
  </si>
  <si>
    <t>预防性体检检测经费</t>
  </si>
  <si>
    <t>《预防性健康检查管理办法》</t>
  </si>
  <si>
    <t>专用设备购置经费</t>
  </si>
  <si>
    <t>石卫疾控[2019]1号《关于对全市预防接种门诊进行提档升级的通知》  石卫办疾控函[2019]5号《石家庄市2019免疫规划工作质量等级评定活动实施方案》GB5749-2006《生活饮用水卫生标准》</t>
  </si>
  <si>
    <t>[361004]妇幼保健计生服务中心</t>
  </si>
  <si>
    <t>2019年设备尾款</t>
  </si>
  <si>
    <t>石卫妇幼（2018）1号文</t>
  </si>
  <si>
    <t>关于提前下达2018年基本公共卫生服务市级补助资金（石财社[【2017】99号)</t>
  </si>
  <si>
    <t>石财社[2017]99号</t>
  </si>
  <si>
    <t>关于提前下达2018年基本公共卫生服务市级补助资金（石财社[【2017】99号）</t>
  </si>
  <si>
    <t>关于提前下达2019年基本公共卫生服务市级补助资金预算（石财社{2018}108号）</t>
  </si>
  <si>
    <t>石财社[2018]108号</t>
  </si>
  <si>
    <t>关于提前下达2019年省级公共卫生服务补助资金预算指标的通知（石财社【2018】130号</t>
  </si>
  <si>
    <t>石财社[2018]130号</t>
  </si>
  <si>
    <t>关于提前下达2020年基本公共卫生服务市级补助资金(石财社【2019】76号）</t>
  </si>
  <si>
    <t>石财社[2019]76号</t>
  </si>
  <si>
    <t>关于提前下达2020年新生儿出生缺陷干预工程市级补助资金（石财社{2019}75号）</t>
  </si>
  <si>
    <t>石财社[2019]75号</t>
  </si>
  <si>
    <t>关于下达2019年度新生儿出生缺陷干预工程市级结算资金的通知</t>
  </si>
  <si>
    <t>石财社[2020]71号</t>
  </si>
  <si>
    <t>关于下达2019年基本公共卫生服务市级补助资金（第二批）（石财社{2019}33号)</t>
  </si>
  <si>
    <t>石财社[2019]33号</t>
  </si>
  <si>
    <t>关于下达2019年新生儿出生缺陷干预工程市级补助资金的通知石财社【2019】14号</t>
  </si>
  <si>
    <t>石财社[2019]14号</t>
  </si>
  <si>
    <t>关于下达2020年市级基本公共卫生服务补助资金（第三批）（石财社{2020}105号）</t>
  </si>
  <si>
    <t>石财社[2020]105号</t>
  </si>
  <si>
    <t>机关事业单位妇女病普查</t>
  </si>
  <si>
    <t>石卫健字（2019）6号文</t>
  </si>
  <si>
    <t>矿财预调[2020]337号</t>
  </si>
  <si>
    <t>弥补基本公共卫生服务</t>
  </si>
  <si>
    <t>免费孕前优生健康检查</t>
  </si>
  <si>
    <t>无创产前基因免费筛查</t>
  </si>
  <si>
    <t>石卫健妇幼（2019）3号文</t>
  </si>
  <si>
    <t>新生儿出生缺陷干预工程</t>
  </si>
  <si>
    <t>石政办函（2012）20号文</t>
  </si>
  <si>
    <t>医疗废物处置费用</t>
  </si>
  <si>
    <t>石卫（2018）11号文</t>
  </si>
  <si>
    <t>[361006]矿市街道社区卫生服务中心</t>
  </si>
  <si>
    <t>关于提前下达2019年公共卫生服务（基本公共卫生）中央补助资金预算的通知（石财社{2018}103号）</t>
  </si>
  <si>
    <t>石财社[2018]103号</t>
  </si>
  <si>
    <t>关于提前下达2020年基本公共卫生服务市级补助资金（石财社【2019】76号）</t>
  </si>
  <si>
    <t>关于提前下达2020年基本公共卫生服务中央资金预算（石财社【2019】119号）</t>
  </si>
  <si>
    <t>石财社[2019]119号</t>
  </si>
  <si>
    <t>关于下达2019年基本公共卫生服务中央补助结算资金的通知</t>
  </si>
  <si>
    <t>关于下达2020年基本公共卫生服务中央补助资金（第二批）（石财社【2020】8号）</t>
  </si>
  <si>
    <t>关于下达2020年基本公共卫生服务中央补助资金（石财社【2020】8号）的通知</t>
  </si>
  <si>
    <t>关于下达2020年市级基本公共卫生服务补助资金（第二批）（石财社{2020}34号）</t>
  </si>
  <si>
    <t>石财社[2020]34号</t>
  </si>
  <si>
    <t>关于下达2020年市级基本公共卫生服务补助资金（第二批）（石财社【2020】34号）</t>
  </si>
  <si>
    <t>流动人口公共卫生服务经费</t>
  </si>
  <si>
    <t>区级补齐市级基本公共卫生服务扣减资金</t>
  </si>
  <si>
    <t>矿财预调[2020]331号</t>
  </si>
  <si>
    <t>区级基本公共卫生服务补助资金</t>
  </si>
  <si>
    <t>矿财预调[2019]292号</t>
  </si>
  <si>
    <t>区级基本公共卫生服务经费</t>
  </si>
  <si>
    <t>矿财预追[2020]029号</t>
  </si>
  <si>
    <t>区级基本公共卫生服务资金</t>
  </si>
  <si>
    <t>医疗服务经费</t>
  </si>
  <si>
    <t>[361007]卫生计生监督执法所</t>
  </si>
  <si>
    <t>关于提前下达2018年重大公共卫生服务中央补助资金（石财社[{2017}125号）</t>
  </si>
  <si>
    <t>检测经费</t>
  </si>
  <si>
    <t>区级基本公共卫生服务资金（职业病防治）</t>
  </si>
  <si>
    <t>突发公共卫生事件应急演练经费</t>
  </si>
  <si>
    <t>学习宣传培训经费</t>
  </si>
  <si>
    <t>业务专项经费</t>
  </si>
  <si>
    <t>执法服装经费</t>
  </si>
  <si>
    <t>职业卫生健康检测监督经费</t>
  </si>
  <si>
    <t>职业卫生执法装备经费</t>
  </si>
  <si>
    <t>[361011]贾庄中心卫生院</t>
  </si>
  <si>
    <t>2019年区级基本公共卫生服务经费</t>
  </si>
  <si>
    <t>根据国家基本公共卫生服务规范（第三版）要求，规范实施14类55项，国家基本公共卫生服务项目</t>
  </si>
  <si>
    <t>关于提前下达2020年基本药物制度中央补助资金预算（石财社{2019}121号）</t>
  </si>
  <si>
    <t>石财社[2019]121号</t>
  </si>
  <si>
    <t>关于提前下达中央2019年基本药物制度补助资金预算（石财社{2018}104号）</t>
  </si>
  <si>
    <t>石财社[2018]104号</t>
  </si>
  <si>
    <t>关于下达2020年中央基本药物制度补助资金（石财社{2020}64号）</t>
  </si>
  <si>
    <t>石财社[2020]64号</t>
  </si>
  <si>
    <t>根据国家基本公共卫生服务规范（第三版）要求，规范实施14类55项，国家基本公共卫生服务项目。流动人口同常驻居民一样享受以下所有免费服务</t>
  </si>
  <si>
    <t>提前下达2018年乡镇卫生院绩效工资市级补助资金</t>
  </si>
  <si>
    <t>石财社[2017]101号</t>
  </si>
  <si>
    <t>乡村一体化运行经费（村卫生室）</t>
  </si>
  <si>
    <t>井陉矿区人民政府办公室【2019】27号和28号文</t>
  </si>
  <si>
    <t>安全消防及办公费
房屋设备维修维护及软件维护费
医疗垃圾处置费
雪亮工程网络费
医疗责任险</t>
  </si>
  <si>
    <t>[361021]凤山镇卫生院</t>
  </si>
  <si>
    <t>根据国家基本公共卫生服务规范（第三版）要求，规范实施14类55项  国家基本公共卫生服务项目。流动人口通常驻居民一样享受以下所有免费服务项目。</t>
  </si>
  <si>
    <t>根据国家基本公共卫生服务规范（第三版）要求，规范实施14类55项国家基本公共卫生服务项目。</t>
  </si>
  <si>
    <t>石家庄市井陉矿区人民政府办公室【2019】27、28号.</t>
  </si>
  <si>
    <t>安全消防、软件维护费,房屋设备维修维护费,汽车费用,弥补办公费及水电费, 医疗废物处置等。</t>
  </si>
  <si>
    <t>[361031]横涧乡卫生院</t>
  </si>
  <si>
    <t>根据国家基本公共卫生服务规范（第三版）要求，规范实施14类55项，国家基本公共卫生服务项目。</t>
  </si>
  <si>
    <t>根据国家基本公共卫生服务规范（第三版）要求，规范实施14类55项，国家基本公共卫生服务项目。流动人口同常驻居民一样享受以下所有免费服务项目</t>
  </si>
  <si>
    <t xml:space="preserve">根据井陉矿区村卫生室卫生健康服务一体化管理，改革村卫生室人员养老保险实施方案及村卫生室运行保障实施方案
井陉矿区人民政府办公室【2019】27号
井陉矿区人民政府办公室【2019】28号
</t>
  </si>
  <si>
    <t>安全消防及办公费
房屋维修维护及软件维护
医废储存间修缮
医疗垃圾处置费
雪亮工程网络费</t>
  </si>
  <si>
    <t>[361041]人民医院</t>
  </si>
  <si>
    <t>人民医院提升项目</t>
  </si>
  <si>
    <t>矿财[2020]025号</t>
  </si>
  <si>
    <t>矿财预债[2020]26号</t>
  </si>
  <si>
    <t>[362002]医疗保障局</t>
  </si>
  <si>
    <t>关于下达2020年中央财政医疗服务与保障能力提升补助资金(石财社[2020]2号)</t>
  </si>
  <si>
    <t>石财社[2020]2号</t>
  </si>
  <si>
    <t>关于下达2020年中央医疗服务与保障能力提升补助资金(医疗保障服务能力提升部分)的通知  石财社[2020]65号</t>
  </si>
  <si>
    <t>石财社[2020]65号</t>
  </si>
  <si>
    <t>[362003]医疗保险管理中心</t>
  </si>
  <si>
    <t>办公设备购置费</t>
  </si>
  <si>
    <t>年初项目矿编【2005】4号</t>
  </si>
  <si>
    <t>离休人员医疗费</t>
  </si>
  <si>
    <t>年初项目矿劳人字【2002】58号</t>
  </si>
  <si>
    <t>软件运行维修维护费</t>
  </si>
  <si>
    <t>医保业务费</t>
  </si>
  <si>
    <t>[383002]市场监督管理局机关</t>
  </si>
  <si>
    <t>2020年创建国家卫生城市市级补助资金(石财社[2020]77号)</t>
  </si>
  <si>
    <t>党建专项工作经费</t>
  </si>
  <si>
    <t>关于提前下达2020年商标奖励项目资金</t>
  </si>
  <si>
    <t>石财行[2019]48号</t>
  </si>
  <si>
    <t>关于提前下达2020年省级市场监管专项补助经费</t>
  </si>
  <si>
    <t>石财行[2019]42号</t>
  </si>
  <si>
    <t>关于提前下达2020年省级质量技术监督专项补助经费</t>
  </si>
  <si>
    <t>石财行[2019]43号</t>
  </si>
  <si>
    <t>关于提前下达2020年中央食品药品监管补助资金</t>
  </si>
  <si>
    <t>石财行[2019]59号</t>
  </si>
  <si>
    <t>关于下达2019年市级知识产权(专利)专项资金</t>
  </si>
  <si>
    <t>石财行[2019]9号</t>
  </si>
  <si>
    <t>关于下达2019年质量技术监督专项补助经费</t>
  </si>
  <si>
    <t>石财企[2018]37号</t>
  </si>
  <si>
    <t>关于下达2020年省级食品药品监管补助经费的通知</t>
  </si>
  <si>
    <t>石财行[2020]12号</t>
  </si>
  <si>
    <t>劳务派遣协议书、
派遣员工劳动合同</t>
  </si>
  <si>
    <t>区级专利资助</t>
  </si>
  <si>
    <t>矿财预调[2020]073号</t>
  </si>
  <si>
    <t>散煤管控工作经费</t>
  </si>
  <si>
    <t>矿办字[2019]25号矿市管请字[2019]9号</t>
  </si>
  <si>
    <t>食品安全监管经费</t>
  </si>
  <si>
    <t>矿办字[2019]25号</t>
  </si>
  <si>
    <t>食品检测经费</t>
  </si>
  <si>
    <t>矿财预调[2020]320号</t>
  </si>
  <si>
    <t>食药投诉举报奖励经费</t>
  </si>
  <si>
    <t>市场监督管理事务经费</t>
  </si>
  <si>
    <t>市场主体管理经费</t>
  </si>
  <si>
    <t>市县投入产出引导省级资金</t>
  </si>
  <si>
    <t>石财教[2018]23号</t>
  </si>
  <si>
    <t>信息化建设经费</t>
  </si>
  <si>
    <t>市局转发冀市监函[2019]781号</t>
  </si>
  <si>
    <t>药品事务经费</t>
  </si>
  <si>
    <t>冀药监宗函[2019]357号</t>
  </si>
  <si>
    <t>药械化妆品监管经费</t>
  </si>
  <si>
    <t>执法办案经费</t>
  </si>
  <si>
    <t>质量安全监管经费</t>
  </si>
  <si>
    <t xml:space="preserve">矿办字[2019]25号
石市监函[2019]194号
</t>
  </si>
  <si>
    <t>综合事务管理经费</t>
  </si>
  <si>
    <t>矿办字[2019]25号
石市监函[2019]194号
矿市管[2019]7号
《流通领域商品
质量监督管理办法》</t>
  </si>
  <si>
    <t>[383003]市场监督大队</t>
  </si>
  <si>
    <t>执法大队办案经费</t>
  </si>
  <si>
    <t>[410002]统计局机关</t>
  </si>
  <si>
    <t>办公设备等采购经费</t>
  </si>
  <si>
    <t>矿财预调[2020]189号</t>
  </si>
  <si>
    <t>保障党建工作经费</t>
  </si>
  <si>
    <t>国情国力普查</t>
  </si>
  <si>
    <t>推介资金</t>
  </si>
  <si>
    <t>劳务派遣经费（张晓）</t>
  </si>
  <si>
    <t>矿财预调[2020]151号</t>
  </si>
  <si>
    <t>增加我区第七次全国人口普查所需经费</t>
  </si>
  <si>
    <t>矿财预调[2020]225号</t>
  </si>
  <si>
    <t>专项统计调查</t>
  </si>
  <si>
    <t>[426002]应急管理局</t>
  </si>
  <si>
    <t>安监信息平台网络运维费</t>
  </si>
  <si>
    <t>市安监局《关于做好全市安全生产综合监管与应急救援信息平台建设的通知</t>
  </si>
  <si>
    <t>安全监管经费</t>
  </si>
  <si>
    <t>《2020年全市安全生产工作要点》</t>
  </si>
  <si>
    <t>安全生产管理经费</t>
  </si>
  <si>
    <t>安全生产举报奖励经费</t>
  </si>
  <si>
    <t>省安委办《关于做好安全生产非法违法行为举报奖励工作的通知》</t>
  </si>
  <si>
    <t>安全生产培训费</t>
  </si>
  <si>
    <t>《关于认真落实巡查反馈整改的通知》</t>
  </si>
  <si>
    <t>《关于加强新时代党的工作意见》</t>
  </si>
  <si>
    <t>地震灾害预防经费</t>
  </si>
  <si>
    <t>防灾减灾救灾资金</t>
  </si>
  <si>
    <t>解决抗旱服务队遗留问题资金</t>
  </si>
  <si>
    <t>矿财预调[2020]231号</t>
  </si>
  <si>
    <t>矿财预调[2020]065号</t>
  </si>
  <si>
    <t>《关于公开招聘劳务派遣人员录用情况的报告》</t>
  </si>
  <si>
    <t>应急救援管理经费</t>
  </si>
  <si>
    <t>应急预案编制经费</t>
  </si>
  <si>
    <t>关于印发《石家庄市突发事件应急预案编制规划（2019-2020）》的通知</t>
  </si>
  <si>
    <t>执法服装采购</t>
  </si>
  <si>
    <t>《应急管理局职能配置、内设机构和人员编制规定》</t>
  </si>
  <si>
    <t>[430002]机关后勤服务中心机关</t>
  </si>
  <si>
    <t>保安经费（8人）</t>
  </si>
  <si>
    <t>中共区委办公室  ﹝2018﹞-84根据中共井陉矿区委办公室印发《关于加强新时代机关党的工作的意见》的通知</t>
  </si>
  <si>
    <t>代建中心开办费</t>
  </si>
  <si>
    <t>电费</t>
  </si>
  <si>
    <t>公务用车运行平台</t>
  </si>
  <si>
    <t>行政大楼保安人员经费</t>
  </si>
  <si>
    <t>矿财预调[2020]057号</t>
  </si>
  <si>
    <t>行政大楼保洁项目</t>
  </si>
  <si>
    <t>行政大楼电子政务网项目</t>
  </si>
  <si>
    <t>行政大楼电子政务网合同，中标通知书</t>
  </si>
  <si>
    <t>行政大楼运行维护费</t>
  </si>
  <si>
    <t>后院零星工程（渣土清运；铺设便道）</t>
  </si>
  <si>
    <t>康复辅助器具研发展示中心附属工程（绿化硬化）项目</t>
  </si>
  <si>
    <t>矿财预调[2020]218号</t>
  </si>
  <si>
    <t>康复辅助器具研发展示中心附属工程（外网建设）项目</t>
  </si>
  <si>
    <t>矿财预调[2020]220号</t>
  </si>
  <si>
    <t>区门岗巡特警15人</t>
  </si>
  <si>
    <t>区委东院内路面硬化及整修工程</t>
  </si>
  <si>
    <t>区委东院内路面硬化及整修工程合同，中标通知书，结算评审定案表</t>
  </si>
  <si>
    <t>食堂运行维护费</t>
  </si>
  <si>
    <t>水费</t>
  </si>
  <si>
    <t>消防控制室总监控系统维修及设备更换项目质保金</t>
  </si>
  <si>
    <t>供货协议</t>
  </si>
  <si>
    <t>新世纪配楼运行及附属工程经费</t>
  </si>
  <si>
    <t>结算评审定案表、合同</t>
  </si>
  <si>
    <t>新世纪综合楼配楼顶层改造项目</t>
  </si>
  <si>
    <t>新世纪综合楼配楼西楼保洁项目</t>
  </si>
  <si>
    <t>1.关于对信访局及职工食堂部分电路改造、区委东院电路系统整体改造项目进行招标请示阅批卡和合同
2.区委东院暖气管路维修施工合同</t>
  </si>
  <si>
    <t>信访局、职工食堂电路改造、区委东院电路整体改造</t>
  </si>
  <si>
    <t>异地任职县级领导干部住宿用房工程合同，中标通知书，决算评审定案表</t>
  </si>
  <si>
    <t>异地任职县级领导干部住宿用房工程</t>
  </si>
  <si>
    <t>采购合同、中标书</t>
  </si>
  <si>
    <t>异地任职县级领导干部住宿用房空调和家具家电质保金</t>
  </si>
  <si>
    <t>追加对公务用车“三定一平台”工作采购</t>
  </si>
  <si>
    <t>矿财预调[2020]208号</t>
  </si>
  <si>
    <t>追加临时工作人员工伤费（冯秀萍）</t>
  </si>
  <si>
    <t>矿财预调[2020]270号</t>
  </si>
  <si>
    <t>追加旅发大会剩余支付经费</t>
  </si>
  <si>
    <t>矿财预调[2020]101号</t>
  </si>
  <si>
    <t>[432002]行政审批局</t>
  </si>
  <si>
    <t>保安经费</t>
  </si>
  <si>
    <t>党组织活动经费</t>
  </si>
  <si>
    <t>项目评估评审费</t>
  </si>
  <si>
    <t>矿办字[2017]46号</t>
  </si>
  <si>
    <t>矿财预调[2020]296号</t>
  </si>
  <si>
    <t>业务工作经费</t>
  </si>
  <si>
    <t>矿办字[2019]27号</t>
  </si>
  <si>
    <t>政务服务大厅安装取号和评价系统费用尾款</t>
  </si>
  <si>
    <t>市资源管理局文件</t>
  </si>
  <si>
    <t>[432003]行政审批服务中心</t>
  </si>
  <si>
    <t>行政大厅工作人员服装费</t>
  </si>
  <si>
    <t>行政大厅业务费</t>
  </si>
  <si>
    <t>[432004]公共资源交易中心</t>
  </si>
  <si>
    <t>[434002]矿市街道办事处</t>
  </si>
  <si>
    <t>2020年度社区党建惠民工程市级专项资金（石财行【2019】54号）</t>
  </si>
  <si>
    <t>2020年中央补助地方美术馆、公共图书馆、文化馆（站）免费开放专项资金（石财教【2019】122号）</t>
  </si>
  <si>
    <t>城镇无业独生子女奖励</t>
  </si>
  <si>
    <t>河北省计划生育管理条例</t>
  </si>
  <si>
    <t>创建国家卫生城</t>
  </si>
  <si>
    <t>矿办字【2020】12号</t>
  </si>
  <si>
    <t>矿财预调[2020]106号</t>
  </si>
  <si>
    <t>矿财预调[2020]135号</t>
  </si>
  <si>
    <t>矿财预调[2020]092号</t>
  </si>
  <si>
    <t>党建宣传工作和社区“红色堡垒”工作经费</t>
  </si>
  <si>
    <t>市委办公厅、市政府办公厅《印发&lt;关于实施“红色堡垒工程”加强和创新城市基层社会治理的意见&gt;的通知》</t>
  </si>
  <si>
    <t>关于下达2020年创建国家卫生城市市级补助资金</t>
  </si>
  <si>
    <t>环保攻坚工作经费</t>
  </si>
  <si>
    <t>街道管理经费</t>
  </si>
  <si>
    <t>三定方案</t>
  </si>
  <si>
    <t>矿财预调[2020]318号</t>
  </si>
  <si>
    <t>街道综合执法队配备执法装备经费</t>
  </si>
  <si>
    <t>矿财预调[2020]158号</t>
  </si>
  <si>
    <t>街道综合指挥和信息化网络中心建设资金</t>
  </si>
  <si>
    <t>矿财预调[2020]093号</t>
  </si>
  <si>
    <t>联兴物业保障</t>
  </si>
  <si>
    <t>联兴物业经费（徐孝泽半年工资待遇）</t>
  </si>
  <si>
    <t>矿财预调[2020]045号</t>
  </si>
  <si>
    <t>社区“红色堡垒工程”工作经费</t>
  </si>
  <si>
    <t>石办字【2018】19号</t>
  </si>
  <si>
    <t>社区党建惠民资金</t>
  </si>
  <si>
    <t>石财行[2018]27号</t>
  </si>
  <si>
    <t>社区管理经费</t>
  </si>
  <si>
    <t>武装工作经费</t>
  </si>
  <si>
    <t>消防器材年检</t>
  </si>
  <si>
    <t>矿消安办【2020】12号石家庄市井陉矿区消防安全委员会办公室关于乡镇、街道建设消防科普教育基地、微型消防站的通知</t>
  </si>
  <si>
    <t>信访维稳工作经费</t>
  </si>
  <si>
    <t>疫情防控工作经费</t>
  </si>
  <si>
    <t>矿财预调[2020]147号</t>
  </si>
  <si>
    <t>综治示范中心</t>
  </si>
  <si>
    <t>[435002]四微街道办事处</t>
  </si>
  <si>
    <t>2020年中央补助地方美术馆、公共图书馆、文化馆免费开放（石财政【2010】59号）</t>
  </si>
  <si>
    <t>2020年中央补助地方美术馆、公共图书馆、文化馆免费开放（石财政【2019】122号）</t>
  </si>
  <si>
    <t>6410居委会建设经费</t>
  </si>
  <si>
    <t>政府办公室请示</t>
  </si>
  <si>
    <t>街道办公地点搬迁后期费用</t>
  </si>
  <si>
    <t>卫生和计划生育宣传与服务</t>
  </si>
  <si>
    <t>无业城市人员独生子女奖励</t>
  </si>
  <si>
    <t>信访稳定经费</t>
  </si>
  <si>
    <t>招商引资及办公点经费</t>
  </si>
  <si>
    <t>政策宣传经费</t>
  </si>
  <si>
    <t>综合指挥中心和信息化网络中心建设经费</t>
  </si>
  <si>
    <t>矿财预调[2020]115号</t>
  </si>
  <si>
    <t>综治视联网</t>
  </si>
  <si>
    <t>矿财预调[2020]124号</t>
  </si>
  <si>
    <t>[450002]民兵训练基地</t>
  </si>
  <si>
    <t>石办字（2013）21号</t>
  </si>
  <si>
    <t>民兵训练经费</t>
  </si>
  <si>
    <t>石办字（2013）61号</t>
  </si>
  <si>
    <t>民兵应急分队训练物资配备资金</t>
  </si>
  <si>
    <t>日常工作经费</t>
  </si>
  <si>
    <t>征兵工作</t>
  </si>
  <si>
    <t xml:space="preserve">依据警备区下达征兵任务（人武部“四个秩序”规范化建设实施细则）
</t>
  </si>
  <si>
    <t>[471002]科学技术和工业信息化局机关</t>
  </si>
  <si>
    <t>安全生产经费</t>
  </si>
  <si>
    <t>矿办字【2019】34号</t>
  </si>
  <si>
    <t>大气污染防治工作经费</t>
  </si>
  <si>
    <t>丰达钢铁公司破产清算费用</t>
  </si>
  <si>
    <t>矿财预调[2020]183号</t>
  </si>
  <si>
    <t>抚恤金</t>
  </si>
  <si>
    <t>矿财预调[2020]276号</t>
  </si>
  <si>
    <t>工业经济运行工作经费</t>
  </si>
  <si>
    <t>石财企【2011】15号、矿办字【2019】34号</t>
  </si>
  <si>
    <t>关于下达2019年新增规上工业企业奖励资金的通知</t>
  </si>
  <si>
    <t>石财金[2020]16号</t>
  </si>
  <si>
    <t>关于下达2020年大众创业万众创新专项资金的通知</t>
  </si>
  <si>
    <t>石财教[2020]12号</t>
  </si>
  <si>
    <t>关于下达2020年高新技术企业奖励性后补助专项资金的通知</t>
  </si>
  <si>
    <t>石财教[2020]16号</t>
  </si>
  <si>
    <t>关于下达2020年科研专项资金的通知</t>
  </si>
  <si>
    <t>石财教[2020]15号</t>
  </si>
  <si>
    <t>关于下达省级2020年支持市县科技创新和科学普及（高企奖补）专项资金的通知</t>
  </si>
  <si>
    <t>石财教[2020]61号</t>
  </si>
  <si>
    <t>焦化去产能工作经费</t>
  </si>
  <si>
    <t>科技计划管理经费</t>
  </si>
  <si>
    <t>石家庄市市级应用技术研究与开发专项资金管理办法、石科【2019】25号</t>
  </si>
  <si>
    <t>科技宣传及培训经费</t>
  </si>
  <si>
    <t>两化深度融合</t>
  </si>
  <si>
    <t>无线城市年服务费</t>
  </si>
  <si>
    <t>冀办字【2016】44号</t>
  </si>
  <si>
    <t>中小企业发展专项资金</t>
  </si>
  <si>
    <t>石民经办【2019】14号</t>
  </si>
  <si>
    <t>[542002]信访局机关</t>
  </si>
  <si>
    <t>“六无”千分考核奖励</t>
  </si>
  <si>
    <t>“六无”县、乡村创建活动奖励专项资金</t>
  </si>
  <si>
    <t>石财行[2019]16号</t>
  </si>
  <si>
    <t>2020年第一批解决特殊疑难信访问题专项补助资金</t>
  </si>
  <si>
    <t>石财行[2020]22号</t>
  </si>
  <si>
    <t>保安劳务费</t>
  </si>
  <si>
    <t>第二批解决特殊疑难信访问题专项资金</t>
  </si>
  <si>
    <t>石财行[2019]53号</t>
  </si>
  <si>
    <t>第一批市级解决特殊疑难信访问题资金</t>
  </si>
  <si>
    <t>石财行[2019]30号</t>
  </si>
  <si>
    <t>市"六无”千分考核奖励专项资金</t>
  </si>
  <si>
    <t>石财行[2020]14号</t>
  </si>
  <si>
    <t>信访群众工作中心经费</t>
  </si>
  <si>
    <t>矿区办[2018]84号</t>
  </si>
  <si>
    <t>信访维稳经费</t>
  </si>
  <si>
    <t>矿办字[2018]17号</t>
  </si>
  <si>
    <t>政务外网经费</t>
  </si>
  <si>
    <t>冀信明字125号</t>
  </si>
  <si>
    <t>值班经费</t>
  </si>
  <si>
    <t>石办字[2016]15号</t>
  </si>
  <si>
    <t>[552002]农业广播电视学校分校机关</t>
  </si>
  <si>
    <t>[565002]城市管理综合行政执法局</t>
  </si>
  <si>
    <t>2018年农村垃圾治理工作奖补资金</t>
  </si>
  <si>
    <t>石财城[2019]35号</t>
  </si>
  <si>
    <t>2019年度部分农村垃圾治理工作奖补资金</t>
  </si>
  <si>
    <t>石财城[2020]9号</t>
  </si>
  <si>
    <t>2019年度农村垃圾治理工作奖补资金</t>
  </si>
  <si>
    <t>石财城[2020]23号</t>
  </si>
  <si>
    <t>2019年生态文明建设专项中央基建投资预算（生物质发电供热项目）</t>
  </si>
  <si>
    <t>石财建[2019]38号</t>
  </si>
  <si>
    <t>标准化中队建设经费</t>
  </si>
  <si>
    <t>城管执法大队劳务派遣人员经费</t>
  </si>
  <si>
    <t>城管执法运行经费</t>
  </si>
  <si>
    <t>城区基础设施配套建设--北凤山泥煤池环境整治工程</t>
  </si>
  <si>
    <t>矿财预债[2020]40号</t>
  </si>
  <si>
    <t>城区基础设施配套建设--城区街道整治提升工程</t>
  </si>
  <si>
    <t>城区基础设施配套建设工程</t>
  </si>
  <si>
    <t>矿财预债[2020]38号</t>
  </si>
  <si>
    <t>城区基础设施配套建设--贾凤路整治提升工程</t>
  </si>
  <si>
    <t>城区基础设施配套建设--煤炭营销中心整治提升工程</t>
  </si>
  <si>
    <t>城区基础设施配套建设--渗滤液设备修复工程</t>
  </si>
  <si>
    <t>城区基础设施配套建设--主要道路交通指示牌安设工程</t>
  </si>
  <si>
    <t>城区杏花沟路灯电费</t>
  </si>
  <si>
    <t>春节期间杏花沟公园美化、亮化</t>
  </si>
  <si>
    <t>党建宣传经费</t>
  </si>
  <si>
    <t>公园广场美化提升项目</t>
  </si>
  <si>
    <t>矿财预调[2020]304号</t>
  </si>
  <si>
    <t>供热应急保障费用</t>
  </si>
  <si>
    <t>矿财预调[2020]010号</t>
  </si>
  <si>
    <t>河北省重点采煤沉陷区河北鑫跃焦化有限公司冬季居民采暖工程项目</t>
  </si>
  <si>
    <t>环保设施维护</t>
  </si>
  <si>
    <t>环卫市场化运行费用</t>
  </si>
  <si>
    <t>换热站工程</t>
  </si>
  <si>
    <t>交通局移交公路清扫保洁工作经费</t>
  </si>
  <si>
    <t>矿财预调[2020]040号</t>
  </si>
  <si>
    <t>街道整治及基础设施配套</t>
  </si>
  <si>
    <t>矿财预债[2020]07号</t>
  </si>
  <si>
    <t>街道整治及基础设施配套——城区基础设施配套零星工程</t>
  </si>
  <si>
    <t>街道整治及基础设施配套——城区限高新建、迁移安装等工程</t>
  </si>
  <si>
    <t>街道整治及基础设施配套——贾凤路挖补修缮工程</t>
  </si>
  <si>
    <t>垃圾处理费返还</t>
  </si>
  <si>
    <t>垃圾分类经费</t>
  </si>
  <si>
    <t>垃圾填埋场垃圾处理费</t>
  </si>
  <si>
    <t>垃圾填埋场市场化运行</t>
  </si>
  <si>
    <t>矿财预调[2020]277号</t>
  </si>
  <si>
    <t>老旧管网改造资金</t>
  </si>
  <si>
    <t>绿化管护费</t>
  </si>
  <si>
    <t>南纬路房屋拆除费用</t>
  </si>
  <si>
    <t>矿财预调[2020]011号</t>
  </si>
  <si>
    <t>南纬路停车场项目费用</t>
  </si>
  <si>
    <t>矿财预调[2020]213号</t>
  </si>
  <si>
    <t>清扫环卫园林运行经费</t>
  </si>
  <si>
    <t>人民公园提升工程</t>
  </si>
  <si>
    <t>湿地公园保安经费</t>
  </si>
  <si>
    <t>湿地公园房屋租金</t>
  </si>
  <si>
    <t>湿地公园绿化管护</t>
  </si>
  <si>
    <t>湿地公园人员工资</t>
  </si>
  <si>
    <t>湿地公园日常管护费</t>
  </si>
  <si>
    <t>湿地公园占用土地补偿</t>
  </si>
  <si>
    <t>补偿协议</t>
  </si>
  <si>
    <t>数字化城管运行经费（数字化城管网费）</t>
  </si>
  <si>
    <t>污水处理费</t>
  </si>
  <si>
    <t>五星红旗飘起来活动经费</t>
  </si>
  <si>
    <t>新增公厕工程</t>
  </si>
  <si>
    <t>杏花沟基础设施维护</t>
  </si>
  <si>
    <t>杏花沟生态公园精细化养护管理项目</t>
  </si>
  <si>
    <t>杏花沟新增面积绿化管护</t>
  </si>
  <si>
    <t>运转水费、电费</t>
  </si>
  <si>
    <t>政务外网网费</t>
  </si>
  <si>
    <t>直排泵站维护</t>
  </si>
  <si>
    <t>智能测速网费（含隐患2期）</t>
  </si>
  <si>
    <t>北京三维丝城市环境服务有限公司服务费用</t>
  </si>
  <si>
    <t>矿财预调[2020]061号</t>
  </si>
  <si>
    <t>城区街道整治提升等工程</t>
  </si>
  <si>
    <t>矿财预调[2020]050号</t>
  </si>
  <si>
    <t>城区外环卫服务市场化运营服务项目费用</t>
  </si>
  <si>
    <t>矿财预调[2020]198号</t>
  </si>
  <si>
    <t>供暖管道路面恢复工程项目</t>
  </si>
  <si>
    <t>矿财预调[2020]191号</t>
  </si>
  <si>
    <t>贾凤路绿化补植补栽工程款</t>
  </si>
  <si>
    <t>矿财预调[2020]204号</t>
  </si>
  <si>
    <t>贾凤路绿化整治提升工程</t>
  </si>
  <si>
    <t>矿财预调[2020]005号</t>
  </si>
  <si>
    <t>交通及其他基础设施维修维护</t>
  </si>
  <si>
    <t>供暖升级改造工程备用燃气锅炉房项目</t>
  </si>
  <si>
    <t>矿财预债[2020]21号</t>
  </si>
  <si>
    <t>平涉路西侧绿化升级改造等工程</t>
  </si>
  <si>
    <t>矿财预调[2020]082号</t>
  </si>
  <si>
    <t>数字化城管恢复设备采购</t>
  </si>
  <si>
    <t>矿财预调[2020]205号</t>
  </si>
  <si>
    <t>限高管理支出相关费用</t>
  </si>
  <si>
    <t>矿财预调[2020]141号</t>
  </si>
  <si>
    <t>新建、迁移限高杆工程</t>
  </si>
  <si>
    <t>矿财预调[2020]169号</t>
  </si>
  <si>
    <t>星河湾项目违建拆除工程</t>
  </si>
  <si>
    <t>矿财预调[2020]017号</t>
  </si>
  <si>
    <t>休闲广场升级改造工程</t>
  </si>
  <si>
    <t>矿财预调[2020]103号</t>
  </si>
  <si>
    <t>应急工程建设资金</t>
  </si>
  <si>
    <t>早餐点租赁、装修费用</t>
  </si>
  <si>
    <t>矿财预调[2020]121号</t>
  </si>
  <si>
    <t>主要路口安设信号灯工程</t>
  </si>
  <si>
    <t>矿财预调[2020]105号</t>
  </si>
  <si>
    <t>[566002]政府投资项目代建中心</t>
  </si>
  <si>
    <t>代建代管工作经费</t>
  </si>
  <si>
    <t>矿财预调[2020]058号</t>
  </si>
  <si>
    <t>矿财预调[2020]028号</t>
  </si>
  <si>
    <t>横北棚改配套横北中心小学及幼儿园</t>
  </si>
  <si>
    <t>矿财预调[2020]107号</t>
  </si>
  <si>
    <t>供暖升级改造工程EPC总承包</t>
  </si>
  <si>
    <t>矿财预追[2020]17号</t>
  </si>
  <si>
    <t>供暖升级改造工程监理</t>
  </si>
  <si>
    <t>矿财预追[2020]18号</t>
  </si>
  <si>
    <t>人民医院新建项目相关费用</t>
  </si>
  <si>
    <t>矿财预追[2020]052号</t>
  </si>
  <si>
    <t>清凉湾公园水流域治理工程（河道工程、蓄水工程、排水工程）设计施工总承包及监理</t>
  </si>
  <si>
    <t>高端装备制造工业园-清凉湾公园水流域治理工程前期费用</t>
  </si>
  <si>
    <t>矿财预债[2020]49号</t>
  </si>
  <si>
    <t>供暖升级改造工程</t>
  </si>
  <si>
    <t>矿财预债[2020]14号</t>
  </si>
  <si>
    <t>[607002]河北石家庄工业园区管理委员会</t>
  </si>
  <si>
    <t>报告编制费</t>
  </si>
  <si>
    <t>大峪排洪沟整治工程</t>
  </si>
  <si>
    <t>红旗水库扩容防渗加固工程款及前期费用</t>
  </si>
  <si>
    <t>贾庄污水处理厂工程款</t>
  </si>
  <si>
    <t>贾庄污水处理厂配套中水回用管网工程</t>
  </si>
  <si>
    <t>工业园区石钢路工程</t>
  </si>
  <si>
    <t>污水处理厂PPP项目咨询</t>
  </si>
  <si>
    <t>矿财预追[2020]030号</t>
  </si>
  <si>
    <t>劳务派遣人员薪酬</t>
  </si>
  <si>
    <t>协议</t>
  </si>
  <si>
    <t>诉讼费及财产保全费</t>
  </si>
  <si>
    <t>矿财预调[2020]307号</t>
  </si>
  <si>
    <t>园区ISO14000认证</t>
  </si>
  <si>
    <t>城市综合利用项目东王舍占地补偿款</t>
  </si>
  <si>
    <t>高端装备制造工业园及配套基础设施项目－贾庄污水处理厂工程</t>
  </si>
  <si>
    <t>矿财预债[2020]11号</t>
  </si>
  <si>
    <t>高端装备制造工业园区</t>
  </si>
  <si>
    <t>矿财预债[2020]48号</t>
  </si>
  <si>
    <t>抗疫特别国债项目大峪排洪沟整治工程</t>
  </si>
  <si>
    <t>石财预[2020]24号</t>
  </si>
  <si>
    <t>抗疫特别国债项目红旗水库扩容防渗加固工程</t>
  </si>
  <si>
    <t>抗疫特别国债项目工业园区石钢路工程</t>
  </si>
  <si>
    <t>[711002]总工会机关</t>
  </si>
  <si>
    <t>工会经费</t>
  </si>
  <si>
    <t>矿财预调[2020]190号</t>
  </si>
  <si>
    <t>工会经费（人员经费0</t>
  </si>
  <si>
    <t>矿财预调[2020]295号</t>
  </si>
  <si>
    <t>困难职工帮助扶救助、送温暖工作、劳动模范管理</t>
  </si>
  <si>
    <t>困难职工救助金</t>
  </si>
  <si>
    <t>石财行[2019]50号</t>
  </si>
  <si>
    <t>市级困难劳模救助金</t>
  </si>
  <si>
    <t>综合事务管理</t>
  </si>
  <si>
    <t>[712002]共青团委员会机关</t>
  </si>
  <si>
    <t>团委工作经费</t>
  </si>
  <si>
    <t>[713002]妇女联合会机关</t>
  </si>
  <si>
    <t>妇联工作经费</t>
  </si>
  <si>
    <t>妇女工作市级专项资金</t>
  </si>
  <si>
    <t>石财行[2019]51号</t>
  </si>
  <si>
    <t>[714002]工商业联合会机关</t>
  </si>
  <si>
    <t>管理和服务非公经济</t>
  </si>
  <si>
    <t>[731002]科学技术协会机关</t>
  </si>
  <si>
    <t>2020年基层科普行动计划专项资金</t>
  </si>
  <si>
    <t>石财教[2020]49号</t>
  </si>
  <si>
    <t>科普经费</t>
  </si>
  <si>
    <t>矿财预调[2020]302号</t>
  </si>
  <si>
    <t>科协换届工作经费</t>
  </si>
  <si>
    <t>科学普及经费</t>
  </si>
  <si>
    <t>老科学技术工作者协会经费</t>
  </si>
  <si>
    <t>全民科学素质经费</t>
  </si>
  <si>
    <t>[761002]红十字会机关</t>
  </si>
  <si>
    <t>[2018]84号</t>
  </si>
  <si>
    <t>换届经费</t>
  </si>
  <si>
    <t>河北省红十字会第五次全省会员代表大会会议精神和市红十字会工作意见</t>
  </si>
  <si>
    <t>基层组织建设经费</t>
  </si>
  <si>
    <t>中国红十字会章程，河北省人民政府印发关于支持红十字事业发展若干意见的通知，石家庄市人民政府办公厅关于加强红十字会工作的意见</t>
  </si>
  <si>
    <t>应急救护工作经费</t>
  </si>
  <si>
    <t>石红字【2019】10、22、52号</t>
  </si>
  <si>
    <t>专项业务经费</t>
  </si>
  <si>
    <t>石红字【2019】1、29、46号，河北省红十字会转发总会报刊社&lt;关于订阅2019年中国红十字报、博爱月刊的通知&gt;的通知》</t>
  </si>
  <si>
    <t>[762002]残疾人联合会机关</t>
  </si>
  <si>
    <t>残疾人法律维权及家庭无障碍改造</t>
  </si>
  <si>
    <t>石残联【2017】19号、石残联【2015】33号</t>
  </si>
  <si>
    <t>残疾人教育就业</t>
  </si>
  <si>
    <t>石财社【2017】82号、石残联【2017】44号</t>
  </si>
  <si>
    <t>康复条例、冀残联办函【2016】67号</t>
  </si>
  <si>
    <t>残疾人评定补贴</t>
  </si>
  <si>
    <t>石残联【2018】2号</t>
  </si>
  <si>
    <t>残疾人日间照料中心经费</t>
  </si>
  <si>
    <t>石综治办【2016】15号、矿政办【2016】12号、石残联字【2013】132号、石残劳服【2017】1号、就业保障金</t>
  </si>
  <si>
    <t>残疾人专职委员补贴</t>
  </si>
  <si>
    <t>冀残联办函【2016】67号</t>
  </si>
  <si>
    <t>残疾人综合事务管理费</t>
  </si>
  <si>
    <t>关于提前下达2018年度中央残疾人事业发展补助资金(石财社2017]149号)</t>
  </si>
  <si>
    <t>石财社[2017]149号</t>
  </si>
  <si>
    <t>关于提前下达2019年中央残疾人事业发展补助资金预算指标的通知（残疾人机动轮椅车燃油补贴）</t>
  </si>
  <si>
    <t>石财社[2018]137号</t>
  </si>
  <si>
    <t>关于下达2019年中央、省、市及残疾人事业发展补助资金的通知（市级儿童康复资金）</t>
  </si>
  <si>
    <t>石财社[2019]24号</t>
  </si>
  <si>
    <t>关于下达2019年中央、省、市级残疾人事业发展补助资金的通知（省级康复资金）</t>
  </si>
  <si>
    <t>贫困残疾人救济救助</t>
  </si>
  <si>
    <t>提前下达2020年残疾人事业发展省级资金  石财社[2019]111号（残疾人教育就业托养）</t>
  </si>
  <si>
    <t>石财社[2019]111号</t>
  </si>
  <si>
    <t>提前下达2020年残疾人事业发展省级资金  石财社[2019]111号（残疾人康复）</t>
  </si>
  <si>
    <t>提前下达2020年残疾人事业发展市级资金  石财社[2019]109号（残疾人基本康复服务行动）</t>
  </si>
  <si>
    <t>石财社[2019]109号</t>
  </si>
  <si>
    <t>提前下达2020年残疾人事业发展市级资金  石财社[2019]109号（残疾学生家庭子女资助）</t>
  </si>
  <si>
    <t>提前下达2020年残疾人事业发展市级资金  石财社[2019]109号(冬季体育健身补助)</t>
  </si>
  <si>
    <t>提前下达2020年残疾人事业发展市级资金  石财社[2019]109号（儿童康复项目）</t>
  </si>
  <si>
    <t>提前下达2020年残疾人事业发展市级资金  石财社[2019]109号（机动车驾驶技能培训）</t>
  </si>
  <si>
    <t>提前下达2020年残疾人事业发展市级资金  石财社[2019]109号(康复体育进家庭项目)</t>
  </si>
  <si>
    <t>提前下达2020年残疾人事业发展市级资金  石财社[2019]109号(职业技能培训补助）</t>
  </si>
  <si>
    <t>提前下达2020年残疾人事业发展市级资金  石财社[2019]109号（专职委员工作补贴）</t>
  </si>
  <si>
    <t>提前下达2020年残疾人事业发展中央资金  石财社[2019]114号（残疾人基本康复补助）</t>
  </si>
  <si>
    <t>石财社[2019]114号</t>
  </si>
  <si>
    <t>关于下达2019年中央、省、市级残疾人事业发展补助资金的通知（中央福彩公益金康复资金）</t>
  </si>
  <si>
    <t>提前下达2020年残疾人事业发展中央资金  石财社【2019】114号</t>
  </si>
  <si>
    <t>[975002]供销合作总社机关</t>
  </si>
  <si>
    <t>绿色回收建设经费</t>
  </si>
  <si>
    <t>现代流通网络建设经费</t>
  </si>
  <si>
    <t>重要物资号备、储备管理经费</t>
  </si>
  <si>
    <t>[981004]社保科代列</t>
  </si>
  <si>
    <t>城乡居民养老保险区级补助</t>
  </si>
  <si>
    <t>城乡居民养老保险资金</t>
  </si>
  <si>
    <t>城镇居民医疗保险区级补助</t>
  </si>
  <si>
    <t>创业扶持资金</t>
  </si>
  <si>
    <t>关于结算2019年、下达2020年（第三批）城乡居民基本养老保险中央补助资金    石财社[2020]86号</t>
  </si>
  <si>
    <t>石财社[2020]86号</t>
  </si>
  <si>
    <t>关于结算2019年、下达2020年（第三批）城乡居民基本养老保险中央补助资金的通知</t>
  </si>
  <si>
    <t>关于结算2019年城乡居民基本养老保险市级补助资金    石财社[2020]88号</t>
  </si>
  <si>
    <t>石财社[2020]88号</t>
  </si>
  <si>
    <t>关于结算2019年城乡居民基本养老保险市级补助资金的通知</t>
  </si>
  <si>
    <t>关于结算2020年优抚对象市级补助资金的通知</t>
  </si>
  <si>
    <t>关于上解2020年度社会保险基金风险储备金的通知（石财社[2020]97号）</t>
  </si>
  <si>
    <t>矿财预追[2020]045号</t>
  </si>
  <si>
    <t>关于提关下达2020年市级残疾人事业发展补助资金预算指标的通知</t>
  </si>
  <si>
    <t>关于提前下达2020年残疾人事业发展中央补助资金预算的通知</t>
  </si>
  <si>
    <t>关于提前下达2020年基本公共卫生服务市级补助资金的通知</t>
  </si>
  <si>
    <t>关于提前下达2020年基本公共卫生服务中央补助资金预算的通知</t>
  </si>
  <si>
    <t>关于提前下达2020年基本药物制度中央补助资金预算的通知</t>
  </si>
  <si>
    <t>关于提前下达2020年计划生育服务市级补助资金的通知</t>
  </si>
  <si>
    <t>关于提前下达2020年省级财政城乡居民养老及就业公共服务村级代办员补助资金的通知</t>
  </si>
  <si>
    <t>关于提前下达2020年省级财政困难群众基本生活救助补助预算指标的通知</t>
  </si>
  <si>
    <t>关于提前下达2020年省级残疾人事业发展补助资金预算的通知</t>
  </si>
  <si>
    <t>关于提前下达2020年省级城乡居民养老保险补助资金预算指标的通知</t>
  </si>
  <si>
    <t>石财社[2019]83号</t>
  </si>
  <si>
    <t>关于提前下达2020年省级就业补助资金预算指标的通知</t>
  </si>
  <si>
    <t>石财社[2019]126号</t>
  </si>
  <si>
    <t>关于提前下达2020年省级企业军转干部解困补助资金预算的通知</t>
  </si>
  <si>
    <t>关于提前下达2020年省级养老服务体系建设补助预算指标的通知</t>
  </si>
  <si>
    <t>关于提前下达2020年市级财政优抚对象补助经费预算的通知</t>
  </si>
  <si>
    <t>关于提前下达2020年市级残疾人事业发展补助资金预算指标的通知</t>
  </si>
  <si>
    <t>关于提前下达2020年市级城乡居民养老保险补助资金(石财社[2019]84号)</t>
  </si>
  <si>
    <t>石财社[2019]84号</t>
  </si>
  <si>
    <t>关于提前下达2020年市级城乡居民养老保险补助资金的通知</t>
  </si>
  <si>
    <t>关于提前下达2020年市级创业担保贷款贴息资金的通知</t>
  </si>
  <si>
    <t>关于提前下达2020年市级军队移交政府安置的无军籍退休退职职工地方性津贴补贴补助资金预算的通知</t>
  </si>
  <si>
    <t>关于提前下达2020年市级困难群众基本生活救助补助预算指标的通知</t>
  </si>
  <si>
    <t>关于提前下达2020年市级企业退休人员社会化管理服务资金的通知</t>
  </si>
  <si>
    <t>关于提前下达2020年市级退役安置补助经费的通知</t>
  </si>
  <si>
    <t>关于提前下达2020年市级医疗救助补助资金的通知</t>
  </si>
  <si>
    <t>石财社[2019]112号</t>
  </si>
  <si>
    <t>关于提前下达2020年退役安置省级补助预算指标的通知</t>
  </si>
  <si>
    <t>关于提前下达2020年新生儿出生缺陷干预工程市级补助资金的通知</t>
  </si>
  <si>
    <t>关于提前下达2020年优抚对象省级补助预算的通知</t>
  </si>
  <si>
    <t>关于提前下达2020年中央财政企业军转干部生活困难补助经费预算的通知</t>
  </si>
  <si>
    <t>关于提前下达2020年中央财政优抚对象补助经费预算指标的通知</t>
  </si>
  <si>
    <t>关于提前下达2020年中央财政优抚对象医疗保障经费预算指标的通知</t>
  </si>
  <si>
    <t>关于提前下达2020年中央创业担保贷款贴息资金的通知</t>
  </si>
  <si>
    <t>关于提前下达2020年中央计划生育转移支付资金预算指标的通知</t>
  </si>
  <si>
    <t>关于提前下达2020年中央退役安置补助经费预算的通知</t>
  </si>
  <si>
    <t>关于提前下达2020年中央重大传染病防控经费预算的通知</t>
  </si>
  <si>
    <t>关于提前下达中央财政2020年城乡居民基本养老保险补助资金的通知</t>
  </si>
  <si>
    <t>石财社[2019]72号</t>
  </si>
  <si>
    <t>关于提下下达2020年中央就业补助资金预算指标的通知</t>
  </si>
  <si>
    <t>石财社[2019]133号</t>
  </si>
  <si>
    <t>关于调整2020年度中央创业担保贷款贴息资金的通知</t>
  </si>
  <si>
    <t>石财社[2020]133号</t>
  </si>
  <si>
    <t>关于调整2020年县级定点医院核酸检测实验室检测设备购置资金预算的通知</t>
  </si>
  <si>
    <t>石财社[2020]92号</t>
  </si>
  <si>
    <t>关于调整提前下达的2020年中央财政城乡居民基本养老保险补助资金的通知</t>
  </si>
  <si>
    <t>石财社[2020]45号</t>
  </si>
  <si>
    <t>关于调整下达2020年省级城乡居民养老保险补助资金的通知</t>
  </si>
  <si>
    <t>石财社[2020]48号</t>
  </si>
  <si>
    <t>关于下达2019年度新生儿出生缺陷干预工程市级结算资金的矣</t>
  </si>
  <si>
    <t>关于下达2020年公共卫生体系建设和重大疫情防控救治体系建设补助资金（直达资金）的通知</t>
  </si>
  <si>
    <t>关于下达2020年基本公共卫生服务中央补助资金（第二批）的通知</t>
  </si>
  <si>
    <t>关于下达2020年教师队伍建设专项资金的通知</t>
  </si>
  <si>
    <t>关于下达2020年省级财力性转移支付直达资金预算的通知</t>
  </si>
  <si>
    <t>石财预[2020]19号</t>
  </si>
  <si>
    <t>关于下达2020年省级财政养老服务体系建设补助资金的通知</t>
  </si>
  <si>
    <t>关于下达2020年省级教师队伍建设专项资金原民办教师教龄补助预算的通知</t>
  </si>
  <si>
    <t>石财教[2020]8号冀财教[2019]120号</t>
  </si>
  <si>
    <t>关于下达2020年市级基本公共卫生服务补助资金（第二批）的通知</t>
  </si>
  <si>
    <t>关于下达2020年市级基本公共卫生服务补助资金（第三批）的通知</t>
  </si>
  <si>
    <t>关于下达2020年市级养老服务体系建设补助资金（第四批）的通知</t>
  </si>
  <si>
    <t>关于下达2020年市级医疗救助补助资金（第二批）的通知</t>
  </si>
  <si>
    <t>石财社[2020]41号</t>
  </si>
  <si>
    <t>关于下达2020年市级优抚对象提标补助资金的通知</t>
  </si>
  <si>
    <t>石财社[2020]108号</t>
  </si>
  <si>
    <t>关于下达2020年新型冠状病毒肺炎县级定点医院核酸检测能力建设补助资金的通知</t>
  </si>
  <si>
    <t>关于下达2020年中央财政城乡居民基本养老保险补助资金（第二批）的通知</t>
  </si>
  <si>
    <t>石财社[2020]46号</t>
  </si>
  <si>
    <t>关于下达2020年中央财政机关事业单位基本养老保险补助资金的通知</t>
  </si>
  <si>
    <t>石财社[2020]43号</t>
  </si>
  <si>
    <t>关于下达2020年中央财政困难群众救助补助资金的通知</t>
  </si>
  <si>
    <t>关于下达2020年中央财政困难群众救助补助资金预算（第二批）的通知</t>
  </si>
  <si>
    <t>关于下达2020年中央财政退役安置补助经费预算（第三批）的通知</t>
  </si>
  <si>
    <t>石财社[2020]102号</t>
  </si>
  <si>
    <t>关于下达2020年中央财政医疗服务与保障能力提升补助资金（医疗保障服务能力提升部分）的通知</t>
  </si>
  <si>
    <t>关于下达2020年中央财政医疗服务与保障能力提升补助资金的通知</t>
  </si>
  <si>
    <t>关于下达2020年中央基本药物制度补助资金的通知</t>
  </si>
  <si>
    <t>关于下达2020年中央计划生育转移支付资金（第二批）预算指标的通知</t>
  </si>
  <si>
    <t>关于下达2020年中央就业补助资金预算的通知</t>
  </si>
  <si>
    <t>石财社[2020]40号</t>
  </si>
  <si>
    <t>关于下达2020年中央退役安置补助经费预算（第一批）的通知</t>
  </si>
  <si>
    <t>关于下达2020年中央新冠肺炎疫情防控补助结算资金的通知</t>
  </si>
  <si>
    <t>关于下达2020年中央优抚对象补助经费预算（第二批）的通知</t>
  </si>
  <si>
    <t>关于下达2020年中央优抚对象补助经费预算（第一批）的通知</t>
  </si>
  <si>
    <t>关于下达工业企业结构调整专项奖补资金用于稳定就业的通知</t>
  </si>
  <si>
    <t>石财社[2020]30号</t>
  </si>
  <si>
    <t>关于下达省级2020年计划生育服务补助资金（第二批）的通知</t>
  </si>
  <si>
    <t>关于下达特殊转移支付有关资金预算的通知</t>
  </si>
  <si>
    <t>关于下达支持应急物资保障体系建设</t>
  </si>
  <si>
    <t>关于下达中央2020年重大传染病防控经费的通知</t>
  </si>
  <si>
    <t>关于预拨2020年度中央新型冠状病毒感染的肺炎疫情防控补助资金（第二批）的通知</t>
  </si>
  <si>
    <t>关于预拨2020年度中央新型冠状病毒感染的肺炎疫情防控补助资金的通知</t>
  </si>
  <si>
    <t>机关事业单位残疾人就业保障金</t>
  </si>
  <si>
    <t>机关事业养老保险区级补助</t>
  </si>
  <si>
    <t>矿财预调[2020]186号</t>
  </si>
  <si>
    <t>社会救助基金</t>
  </si>
  <si>
    <t>矿财预追[2020]009号</t>
  </si>
  <si>
    <t>提前下达2020年省级城乡居民养老保险补助资金(石财社[2019]83号)</t>
  </si>
  <si>
    <t>提前下达2020年省级就业补助资金   石财社[2019]126号</t>
  </si>
  <si>
    <t>提前下达2020年市级医疗救助补助资金 (石财社[2019]112号)</t>
  </si>
  <si>
    <t>提前下达2020年中央就业补助资金   石财社[2019]133号</t>
  </si>
  <si>
    <t>提前下达中央财政2020年城乡居民基本养老保险补助资金(石财社[2019]72号)</t>
  </si>
  <si>
    <t>调整提前下达的2020年中央财政城乡居民基本养老保险补助资金（石财社[2020]45号）</t>
  </si>
  <si>
    <t>调整下达2020年省级城乡居民养老保险补助资金（石财社[2020]48号）</t>
  </si>
  <si>
    <t>下达2020年市级医疗救助补助资金（第二批）（石财社[2020]41号）</t>
  </si>
  <si>
    <t>下达2020年中央财政城乡居民基本养老保险补助资金（第二批）的通知（石财社[2020]46号）</t>
  </si>
  <si>
    <t>下达2020年中央财政机关事业单位基本养老保险补助资金（石财社[2020]43号）</t>
  </si>
  <si>
    <t>下达2020年中央就业补助资金（石财社[2020]40号）</t>
  </si>
  <si>
    <t>下达工业企业结构调整专项奖补资金用于稳定就业石财社[2020]30号</t>
  </si>
  <si>
    <t>再就业资金区级补助</t>
  </si>
  <si>
    <t>关于提前下达2020年省级福利彩票专项公益金预算指标的通知</t>
  </si>
  <si>
    <t>关于提前下达2020年市级养老服务体系建设补助资金预算的通知</t>
  </si>
  <si>
    <t>关于提前下达2020年中央集中彩票公益金支持社会福利事业专项资金预算的通知</t>
  </si>
  <si>
    <t>关于下达2020年困难群众春节一次性救助市级补助资金的通知</t>
  </si>
  <si>
    <t>关于下达抗疫特别国债资金支出预算的通知</t>
  </si>
  <si>
    <t>关于下达2020年国有企业退休人员社会化管理中央财政补助资金（预拨）预算的通知</t>
  </si>
  <si>
    <t>石财金[2020]36号</t>
  </si>
  <si>
    <t>[981005]行政科代列</t>
  </si>
  <si>
    <t>关于提前下达2020年城乡义务教育补助中央补助经费预算的通知</t>
  </si>
  <si>
    <t>石财教[2019]111号冀财教[2019]110号</t>
  </si>
  <si>
    <t>关于提前下达2020年度社区党建惠民工程市级专项资金的通知</t>
  </si>
  <si>
    <t>关于提前下达2020年度市级困难职工及困难劳模救助资金的通知</t>
  </si>
  <si>
    <t>关于提前下达2020年法院建设补助资金的通知</t>
  </si>
  <si>
    <t>关于提前下达2020年国家文物保护专项资金的通知</t>
  </si>
  <si>
    <t>石财教[2019]124号冀财教[2019]138号</t>
  </si>
  <si>
    <t>关于提前下达2020年老党员生活补贴省级补助资金的通知</t>
  </si>
  <si>
    <t>关于提前下达2020年老党员生活补贴市级补助资金的通知</t>
  </si>
  <si>
    <t>关于提前下达2020年老党员生活补贴中央补助资金的通知</t>
  </si>
  <si>
    <t>关于提前下达2020年普通高中助学省级补助资金预算的通知</t>
  </si>
  <si>
    <t>石财教[2019]110号冀财教[2019]122号</t>
  </si>
  <si>
    <t>关于提前下达2020年省级非物质文化遗产保护专项资金的通知</t>
  </si>
  <si>
    <t>石财教[2019]125号冀财教[2019]142号</t>
  </si>
  <si>
    <t>关于提前下达2020年省级公共文化服务体系建设补助资金第二批的通知</t>
  </si>
  <si>
    <t>石财教[2019]126号冀财教[2019]143号</t>
  </si>
  <si>
    <t>关于提前下达2020年省级基层公检法司转移支付资金的通知</t>
  </si>
  <si>
    <t>关于提前下达2020年省级社区矫正补助资金</t>
  </si>
  <si>
    <t>关于提前下达2020年省级文物保护专项资金的通知</t>
  </si>
  <si>
    <t>石财教[2019]117号冀财教[2019]105号</t>
  </si>
  <si>
    <t>关于提前下达2020年市级妇女工作专项资金的通知</t>
  </si>
  <si>
    <t>关于提前下达2020年市级社区矫正专项经费预算指标的通知</t>
  </si>
  <si>
    <t>关于提前下达2020年义务教育薄弱环节改善与能力提升补助资金的通知</t>
  </si>
  <si>
    <t>石财教[2019]112号冀财教[2019]129号</t>
  </si>
  <si>
    <t>关于提前下达2020年支持基层宗教工作专项经费的通知</t>
  </si>
  <si>
    <t>关于提前下达2020年中央补助地方公共文化服务体系建设专项资金的通知</t>
  </si>
  <si>
    <t>石财教[2019]123号冀财教[2019]134号</t>
  </si>
  <si>
    <t>关于提前下达2020年中央政法纪检监察转移支付转移支付资金的通知</t>
  </si>
  <si>
    <t>关于提前下达2020年中央政法纪检监察转移支付资金的通知</t>
  </si>
  <si>
    <t>关于提前下达2020中央补助地方美术馆公共图书馆文化馆站免费开放专项资金的通知</t>
  </si>
  <si>
    <t>石财教[2019]122号冀财教[2019]118号</t>
  </si>
  <si>
    <t>关于下达“六无”县、乡、村千分考核奖励专项资金的通知</t>
  </si>
  <si>
    <t>关于下达2020年城乡义务教育补助经费的通知</t>
  </si>
  <si>
    <t>关于下达2020年城乡义务教育补助省级补助经费预算的通知</t>
  </si>
  <si>
    <t>石财教[2020]1号冀财教[2019]130号</t>
  </si>
  <si>
    <t>关于下达2020年城乡义务教育营养改善计划和公用经费补助经费预算的通知</t>
  </si>
  <si>
    <t>石财教[2020]77号冀财教[2020]119号</t>
  </si>
  <si>
    <t>石财教[2020]77号</t>
  </si>
  <si>
    <t>关于下达2020年城乡义务教育中央补助经费预算的通知</t>
  </si>
  <si>
    <t>石财教[2020]67号冀财教[2020]80号</t>
  </si>
  <si>
    <t>关于下达2020年第二批解决特殊疑难信访问题专项补助资金的通知</t>
  </si>
  <si>
    <t>石财行[2020]42号</t>
  </si>
  <si>
    <t>关于下达2020年第一批解决特殊疑难信访问题专项补助资金的通知</t>
  </si>
  <si>
    <t>关于下达2020年度选调生到村任职中央财政结算补助资金的通知</t>
  </si>
  <si>
    <t>石财行[2020]36号</t>
  </si>
  <si>
    <t>关于下达2020年国家文物保护专项资金预算的通知</t>
  </si>
  <si>
    <t>石财教[2020]60号冀财教[2020]85号</t>
  </si>
  <si>
    <t>关于下达2020年基层科普行动计划专项资金的通知</t>
  </si>
  <si>
    <t>关于下达2020年基层科普计划专项资金的通知</t>
  </si>
  <si>
    <t>石财教[2020]49号冀财教[2019]133号</t>
  </si>
  <si>
    <t>关于下达2020年老党员生活补贴提标省、市级补助资金的通知</t>
  </si>
  <si>
    <t>石财行[2020]41号</t>
  </si>
  <si>
    <t>关于下达2020年老党员生活补贴中央第二批补助资金的通知</t>
  </si>
  <si>
    <t>石财行[2020]34号</t>
  </si>
  <si>
    <t>关于下达2020年省级旅游发展专项资金的通知</t>
  </si>
  <si>
    <t>石财教[2020]7号冀财教[2019]140号</t>
  </si>
  <si>
    <t>关于下达2020年省级文化产业发展引导资金的通知</t>
  </si>
  <si>
    <t>石财教[2020]23号冀财教[2020]42号</t>
  </si>
  <si>
    <t>关于下达2020年省级现代职业教育发展专项资金预算的通知</t>
  </si>
  <si>
    <t>石财教[2020]3号冀财教[2019]145号</t>
  </si>
  <si>
    <t>关于下达2020年市级非物质文化遗产保护专项资金的通知</t>
  </si>
  <si>
    <t>关于下达2020年市级公共文化服务体系建设专项资金的通知</t>
  </si>
  <si>
    <t>关于下达2020年市级旅游重点项目引导资金的通知</t>
  </si>
  <si>
    <t>关于下达2020年市级原乡镇公社电影放映员生活补助的通知</t>
  </si>
  <si>
    <t>关于下达2020年学生资助补助经费的通知</t>
  </si>
  <si>
    <t>关于下达2020年学生资助中央补助经费预算的通知</t>
  </si>
  <si>
    <t>石财教[2020]68号冀财教[2020]95号</t>
  </si>
  <si>
    <t>石财教[2020]4号冀财教[2019]137号</t>
  </si>
  <si>
    <t>关于下达2020年义务教育薄弱环节改善与能力提升中央补助资金预算的通知</t>
  </si>
  <si>
    <t>石财教[2020]64号冀财教[2020]89号</t>
  </si>
  <si>
    <t>关于下达2020年支持学前教育发展中央和省级补助资金的通知</t>
  </si>
  <si>
    <t>石财教[2020]54号冀财教[2019]121号</t>
  </si>
  <si>
    <t>石财教[2020]54号冀财教[2019]126号</t>
  </si>
  <si>
    <t>关于下达2020年支持学前教育发展中央资金预算的通知</t>
  </si>
  <si>
    <t>关于下达2020年中央补助地方公共文化服务体系建设专项资金的通知</t>
  </si>
  <si>
    <t>石财农[2020]97号</t>
  </si>
  <si>
    <t>关于下达2020年中央政法纪检监察转移支付资金的通知(法院)</t>
  </si>
  <si>
    <t>关于下达2020年中央政法纪检监察转移支付资金的通知(检察)</t>
  </si>
  <si>
    <t>关于下达2020年中央政法纪检监察转移支付资金的通知(司法)</t>
  </si>
  <si>
    <t>关于下达2020年中央支持地方公共文化服务体系建设补助资金的通知</t>
  </si>
  <si>
    <t>关于下达2020中央补助地方美术馆公共图书馆文化馆站免费开放补助资金预算的通知</t>
  </si>
  <si>
    <t>石财教[2020]59号冀财教[2020]84号</t>
  </si>
  <si>
    <t>关于下达市级第二批知识产权（专利）专项资金的通知</t>
  </si>
  <si>
    <t>石财行[2020]44号</t>
  </si>
  <si>
    <t>河北省财政厅 河北省教育厅关于下达2020拟按城乡义务教育中央补助经费（直达市县部分）预算的通知</t>
  </si>
  <si>
    <t>石财教[2020]56号 冀财教[2020]75号</t>
  </si>
  <si>
    <t>关于提前下达2020年国家电影事业发展省级专项资金的通知</t>
  </si>
  <si>
    <t>石财教[2019]120号冀财教[2019]113号</t>
  </si>
  <si>
    <t>关于调剂细化2020年中央集中彩票公益金支持体育事业专项资金预算的通知</t>
  </si>
  <si>
    <t>石财教[2020]26号冀财教[2019]115号</t>
  </si>
  <si>
    <t>关于调整中央补助地方国家电影事业发展专项资金的通知</t>
  </si>
  <si>
    <t>石财教[2020]78号冀财教[2020]121号</t>
  </si>
  <si>
    <t>关于细化下达省级体育彩票公益金专项资金预算第二批的通知</t>
  </si>
  <si>
    <t>石财教[2020]22号冀财教[2020]39号</t>
  </si>
  <si>
    <t>关于下达2020年省级体彩公益金资金的通知</t>
  </si>
  <si>
    <t>石财教[2020]81号冀财教[2020]126号</t>
  </si>
  <si>
    <t>关于下达2020年中央专项彩票公益金支持乡村学校少年宫项目资金的通知</t>
  </si>
  <si>
    <t>石财教[2020]6号冀财教[2019]139号</t>
  </si>
  <si>
    <t>[981006]综合科代列</t>
  </si>
  <si>
    <t>偿还一般债券本息</t>
  </si>
  <si>
    <t>偿还一般债券发行费用</t>
  </si>
  <si>
    <t>矿财预调[2020]289号</t>
  </si>
  <si>
    <t>矿财预调[2020]329号</t>
  </si>
  <si>
    <t>矿财预调[2020]051号</t>
  </si>
  <si>
    <t>矿财预调[2020]300号</t>
  </si>
  <si>
    <t>关于提前下达2019年中央农村综合改革转移支付预算的通知</t>
  </si>
  <si>
    <t>石财农[2019]99号</t>
  </si>
  <si>
    <t>关于提前下达2020年农业保险保费补贴省、市资金的通知</t>
  </si>
  <si>
    <t>关于提前下达2020年农业生产发展（用于耕地地力保护）预算的通知</t>
  </si>
  <si>
    <t>石财农[2019]101号</t>
  </si>
  <si>
    <t>关于提前下达2020年省级农产品质量安全及疫病防治资金的通知（动物防疫）</t>
  </si>
  <si>
    <t>关于提前下达2020年省级农村财会人员培训一般转移支付指标的通知</t>
  </si>
  <si>
    <t>关于提前下达2020年省级农村综合改革转移支付预算的通知</t>
  </si>
  <si>
    <t>石财农[2019]104号</t>
  </si>
  <si>
    <t>关于提前下达2020年省级农业生产救灾及特大防汛抗旱补助资金的通知</t>
  </si>
  <si>
    <t>关于提前下达2020年省级乡村振兴（农村人居环境整治）专项资金的通知</t>
  </si>
  <si>
    <t>关于提前下达2020年市级林业改革发展资金的通知（林业有害生物防控）</t>
  </si>
  <si>
    <t>石财农[2019]121号</t>
  </si>
  <si>
    <t>关于提前下达2020年市级林业改革发展资金的通知（双百万亩封山育林工程）</t>
  </si>
  <si>
    <t>关于提前下达2020年市级水利发展资金预算指标的通知（村级河长巡河护河补助资金）</t>
  </si>
  <si>
    <t>关于提前下达2020年市级水利发展资金预算指标的通知（防汛及物资储备经费）</t>
  </si>
  <si>
    <t>关于提前下达2020年市级水利发展资金预算指标的通知（节水工程补助资金）</t>
  </si>
  <si>
    <t>关于提前下达2020年市级水利发展资金预算指标的通知（水土保持工程补助资金）</t>
  </si>
  <si>
    <t>关于提前下达2020年市级水利发展资金预算指标的通知（小型农田水利设施建设补助资金）</t>
  </si>
  <si>
    <t>关于提前下达2020年市级水利发展资金预算指标的通知（重点水工程防汛视频监测系统建设资金）</t>
  </si>
  <si>
    <t>关于提前下达2020年土地指标跨省域调剂收入安排的支出预算（支持农村“厕所革命”整村推进财政奖补使用方向）的通知</t>
  </si>
  <si>
    <t>关于提前下达2020年中央财政林业草原生态保护恢复资金预算指标的通知</t>
  </si>
  <si>
    <t>石财农[2019]122号</t>
  </si>
  <si>
    <t>关于提前下达2020年中央财政林业改革发展资金预算指标的通知（森林生态效益补偿）</t>
  </si>
  <si>
    <t>石财农[2019]123号</t>
  </si>
  <si>
    <t>关于提前下达2020年中央财政林业改革发展资金预算指标的通知（天然林停伐管护补助）</t>
  </si>
  <si>
    <t>关于提前下达2020年中央财政林业改革发展资金预算指标的通知(退耕还林到期纳入森林抚育)</t>
  </si>
  <si>
    <t>关于提前下达2020年中央动物防疫补助经费预算指标的通知</t>
  </si>
  <si>
    <t>关于提前下达2020年中央水利发展资金预算的通知</t>
  </si>
  <si>
    <t>关于提前下达中央财政保险保费补贴2020年预算指标的通知</t>
  </si>
  <si>
    <t>关于调整2020年省级农业生产发展资金的通知</t>
  </si>
  <si>
    <t>关于调整2020年市级农村综合改革转移支付资金的通知</t>
  </si>
  <si>
    <t>石财农[2020]43号</t>
  </si>
  <si>
    <t>关于调整2020年中央农村综合改革转移支付预算的通知</t>
  </si>
  <si>
    <t>石财农[2020]64号</t>
  </si>
  <si>
    <t>关于调整拨付2020年农业生产发展资金（用于耕地地力保护）的通知</t>
  </si>
  <si>
    <t>矿财预追[2020]054号</t>
  </si>
  <si>
    <t>关于调整下达2019年中央大气污染防治资金预算的通知</t>
  </si>
  <si>
    <t>石财建[2020]85号</t>
  </si>
  <si>
    <t>关于下达2019年部分农村垃圾治理工作奖补资金的通知</t>
  </si>
  <si>
    <t>关于下达2019年度市级农村综合改革资金的通知</t>
  </si>
  <si>
    <t>石财农[2019]50号</t>
  </si>
  <si>
    <t>关于下达2019年农村垃圾治理工作奖补资金的通知</t>
  </si>
  <si>
    <t>关于下达2019年省级农村综合改革转移支付资金的通知</t>
  </si>
  <si>
    <t>石财农财[2019]2号</t>
  </si>
  <si>
    <t>关于下达2020年车辆购置税收入补助地方资金预算的通知</t>
  </si>
  <si>
    <t>石财综[2020]28号</t>
  </si>
  <si>
    <t>关于下达2020年第三批省预算内基建支出预算的通知</t>
  </si>
  <si>
    <t>石财建[2020]14号</t>
  </si>
  <si>
    <t>关于下达2020年动物防疫中央补助经费的通知</t>
  </si>
  <si>
    <t>石财农[2020]89号</t>
  </si>
  <si>
    <t>关于下达2020年农村道路客运、水路客运、出租车油价补贴（2019年度）资金的通知</t>
  </si>
  <si>
    <t>关于下达2020年省级大气污染防治专项资金的通知</t>
  </si>
  <si>
    <t>石财综[2020]31号</t>
  </si>
  <si>
    <t>关于下达2020年省级林业改革发展补助资金（第二批）的通知</t>
  </si>
  <si>
    <t>石财农[2020]24号</t>
  </si>
  <si>
    <t>关于下达2020年省级农产品质量安全及疫病防治资金的通知</t>
  </si>
  <si>
    <t>关于下达2020年省级农村综合改革转移支付资金的通知</t>
  </si>
  <si>
    <t>关于下达2020年省级农业生产发展专项资金的通知</t>
  </si>
  <si>
    <t>关于下达2020年省级农业转移人口市民化奖励资金预算的通知2</t>
  </si>
  <si>
    <t>石财预[2020]34号</t>
  </si>
  <si>
    <t>关于下达2020年省级水利发展资金预算的通知</t>
  </si>
  <si>
    <t>关于下达2020年市级部分农村厕所革命补助资金的通知</t>
  </si>
  <si>
    <t>关于下达2020年市级农村饮水工程维修养护经费的通知</t>
  </si>
  <si>
    <t>关于下达2020年市级农村综合改革转移支付资金的通知</t>
  </si>
  <si>
    <t>石财农[2020]25号</t>
  </si>
  <si>
    <t>关于下达2020年市级农业转移支付资金（第一批）的通知（病死动物无害化全覆盖）</t>
  </si>
  <si>
    <t>关于下达2020年市级农业转移支付资金（第一批）的通知（菜篮子工程）</t>
  </si>
  <si>
    <t>关于下达2020年市级农业转移支付资金（第一批）的通知（村级技术员补助）</t>
  </si>
  <si>
    <t>关于下达2020年市级农业转移支付资金（第一批）的通知（动物防疫补助资金）</t>
  </si>
  <si>
    <t>关于下达2020年市级农业转移支付资金（第一批）的通知（动物防疫政府购买服务试点）</t>
  </si>
  <si>
    <t>关于下达2020年市级农业转移支付资金（第一批）的通知（国家现代农业示范区建设）</t>
  </si>
  <si>
    <t>关于下达2020年市级农业转移支付资金（第一批）的通知（基层动物防疫体系建设资金）</t>
  </si>
  <si>
    <t>关于下达2020年市级农业转移支付资金（第一批）的通知（农产品质量安全水平提升）</t>
  </si>
  <si>
    <t>关于下达2020年市级农业转移支付资金（第一批）的通知（农村规模经营发展扶持资金）</t>
  </si>
  <si>
    <t>关于下达2020年市级农业转移支付资金（第一批）的通知（农业资源及生态保护）</t>
  </si>
  <si>
    <t>关于下达2020年市级农业转移支付资金（第一批）的通知（稳定生猪生产）</t>
  </si>
  <si>
    <t>关于下达2020年市级农业转移支付资金（第一批）的通知（政策性病死动物无害化处理补助资金）</t>
  </si>
  <si>
    <t>关于下达2020年新增建设用地土地有偿使用费省返还市县部分资金的通知</t>
  </si>
  <si>
    <t>石财城[2020]31号</t>
  </si>
  <si>
    <t>关于下达2020年中央动物防疫等补助经费（第二批）的通知</t>
  </si>
  <si>
    <t>关于下达2020年中央林业改革发展资金的通知</t>
  </si>
  <si>
    <t>石财农[2020]66号</t>
  </si>
  <si>
    <t>关于下达2020年中央农村综合改革转移支付预算的通知</t>
  </si>
  <si>
    <t>石财农[2020]65号</t>
  </si>
  <si>
    <t>关于下达2020年中央农业生产发展资金（第二批）的通知</t>
  </si>
  <si>
    <t>关于下达2020年中央农业资源及生态保护补助资金（第二批）的通知</t>
  </si>
  <si>
    <t>关于下达2020年中央水利发展资金预算的通知</t>
  </si>
  <si>
    <t>关于下达2020年中央土地指标跨省域调剂收入安排的支出预算（支持农村厕所革命整村推进财政奖补使用方向）的通知</t>
  </si>
  <si>
    <t>石财农[2020]81号</t>
  </si>
  <si>
    <t>关于下达2020年资源型地区转型发展专项第一批中央基建投资预算（拨款）的通知</t>
  </si>
  <si>
    <t>关于下达省级大气污染综合治理考核奖励资金的通知</t>
  </si>
  <si>
    <t>关于下达市级禁食陆生野生动物补偿资金的通知</t>
  </si>
  <si>
    <t>石财农[2020]82号</t>
  </si>
  <si>
    <t>关于预下达2020年中央大气污染防治资金预算的通知</t>
  </si>
  <si>
    <t>石财建[2020]35号</t>
  </si>
  <si>
    <t>农业政策性保险</t>
  </si>
  <si>
    <t>气象局日常维修维护</t>
  </si>
  <si>
    <t>财政局关于下达2020年中央大气污染防治资金预算（第二批）的通知</t>
  </si>
  <si>
    <t>石财建[2020]66号</t>
  </si>
  <si>
    <t>2020年新增政府专项债券服务费</t>
  </si>
  <si>
    <t>矿财预调[2020]187号</t>
  </si>
  <si>
    <t>2020年新增政府专项债券利息</t>
  </si>
  <si>
    <t>2020年政府专项债券发行费用</t>
  </si>
  <si>
    <t>矿财预调[2020]301号</t>
  </si>
  <si>
    <t>偿还财盛公司隐性债务本息</t>
  </si>
  <si>
    <t>矿财预调[2020]062号</t>
  </si>
  <si>
    <t>偿还国债转贷还本付息</t>
  </si>
  <si>
    <t>偿还棚户区改造专项债券发行费用</t>
  </si>
  <si>
    <t>偿还棚户区改造专项债券利息</t>
  </si>
  <si>
    <t>偿还其他政府性基金债券发行费用</t>
  </si>
  <si>
    <t>偿还天护新城隐性债务本息</t>
  </si>
  <si>
    <t>偿还隐性债务本息</t>
  </si>
  <si>
    <t>偿还专项债券本息</t>
  </si>
  <si>
    <t>关于提前下达2020年省级水库移民后期扶持基预算的通知</t>
  </si>
  <si>
    <t>关于提前下达2020年中央水库移民后期扶持基金预算的通知</t>
  </si>
  <si>
    <t>关于调整抗疫特别国债资金支出预算的通知</t>
  </si>
  <si>
    <t>关于下达省级水库移民后期扶持基金的通知</t>
  </si>
  <si>
    <t>2020年第108批次建设用地被征收地农民社会保险费</t>
  </si>
  <si>
    <t>矿财预追[2020]036号</t>
  </si>
  <si>
    <t>2020年第53批次建设用地被征地农民社会保险</t>
  </si>
  <si>
    <t>矿财预调[2020]078号</t>
  </si>
  <si>
    <t>2020年第54、57、59批次建设用地被征收地农民社会保险费</t>
  </si>
  <si>
    <t>矿财预追[2020]29号</t>
  </si>
  <si>
    <t>2020年第62、63批次建设用地被征收地农民社会保险</t>
  </si>
  <si>
    <t>矿财预追[2020]024号</t>
  </si>
  <si>
    <t>提取2020年第109批次建设用地被征地农民社会保险费</t>
  </si>
  <si>
    <t>矿财预追[2020]046号</t>
  </si>
  <si>
    <t>提取2020年第52批次建设用地被征地农民社会保险费</t>
  </si>
  <si>
    <t>矿财预调[2020]027号</t>
  </si>
  <si>
    <t>以前年度工程旧欠</t>
  </si>
  <si>
    <t>[981007]监督科代列</t>
  </si>
  <si>
    <t>关于清算2019年农村地区双代补助资金并预下达2020年市级大气污染防治资金（第三批）的通知</t>
  </si>
  <si>
    <t>关于提前下达2020年商标奖励项目资金的通知</t>
  </si>
  <si>
    <t>关于提前下达2020年省级大气污染防治资金（用于农村地区清洁取暖2017年、2018年任务运行补贴）预算的通知）</t>
  </si>
  <si>
    <t>关于提前下达2020年省级市场监管专项补助经费的通知</t>
  </si>
  <si>
    <t>关于提前下达2020年中央食品药品监管补助资金的通知</t>
  </si>
  <si>
    <t>关于下达2019年度市级促进外经贸稳定增长专项资金的通知</t>
  </si>
  <si>
    <t>关于下达2020年第一批省战略性新兴产业发展专项资金的通知</t>
  </si>
  <si>
    <t>关于下达2020年省战略性新兴产业（现代服务业）专项资金的通知</t>
  </si>
  <si>
    <t>石财建[2020]3号</t>
  </si>
  <si>
    <t>关于下达2020年市级科研资金的通知</t>
  </si>
  <si>
    <t>关于下达2020年先进商业街区奖励资金的通知</t>
  </si>
  <si>
    <t>石财外[2020]20号</t>
  </si>
  <si>
    <t>关于下达2020年中央外经贸发展专项资金（开拓国际市场事项）的通知</t>
  </si>
  <si>
    <t>关于下达2020年资源型地区转型发展专项第二批中央基建投资预算（拨款）的通知</t>
  </si>
  <si>
    <t>关于下达2020年资源型地区转型发展专项第三批中央基建投资预算（拨款）的通知</t>
  </si>
  <si>
    <t>关于下达省级2020年市县科技创新和科学普及高企奖补专项资金的通知</t>
  </si>
  <si>
    <t>石财教[2020]61号冀财教[2020]28号</t>
  </si>
  <si>
    <t>关于预下达2020年市级大气污染防治资金（第一批）的通知</t>
  </si>
  <si>
    <t>世行贷款利息</t>
  </si>
  <si>
    <t>矿财预调[2020]306号</t>
  </si>
  <si>
    <t>[981012]消防支队</t>
  </si>
  <si>
    <t>119宣传</t>
  </si>
  <si>
    <t>打造社区微型消防站、安装推广独立烟感</t>
  </si>
  <si>
    <t>建设高层住宅小区接入“智慧消防”系统</t>
  </si>
  <si>
    <t>矿财预调[2020]317号</t>
  </si>
  <si>
    <t>人员保险</t>
  </si>
  <si>
    <t>人员工资</t>
  </si>
  <si>
    <t>人员伙食</t>
  </si>
  <si>
    <t>消防办案经费</t>
  </si>
  <si>
    <t>消防车辆器材维修保养、执勤车辆保险交纳</t>
  </si>
  <si>
    <t>消防队员被装</t>
  </si>
  <si>
    <t>消防公用经费</t>
  </si>
  <si>
    <t>消防器材购置</t>
  </si>
  <si>
    <t>消防站取暖费</t>
  </si>
  <si>
    <t>新建消防水鹤、新建和维修消火栓</t>
  </si>
  <si>
    <t>营区设施维护、检修</t>
  </si>
  <si>
    <t>[981013]武警中队</t>
  </si>
  <si>
    <t>智慧磐石工程剩余尾款</t>
  </si>
  <si>
    <t>武警中队经费</t>
  </si>
  <si>
    <t>[981014]交警大队</t>
  </si>
  <si>
    <t>交警大队经费</t>
  </si>
  <si>
    <t>[981018]公安局</t>
  </si>
  <si>
    <t>办公设备经费</t>
  </si>
  <si>
    <t>矿财预调[2020]087号</t>
  </si>
  <si>
    <t>工伤人员经费（李迎春）</t>
  </si>
  <si>
    <t>矿财预调[2020]127号</t>
  </si>
  <si>
    <t>公共安全视频图像智能化建设项目经费</t>
  </si>
  <si>
    <t>矿财预调[2020]088号</t>
  </si>
  <si>
    <t>禁种铲毒</t>
  </si>
  <si>
    <t>扫黑除恶</t>
  </si>
  <si>
    <t>社区戒毒康复中心</t>
  </si>
  <si>
    <t>武警电费</t>
  </si>
  <si>
    <t>巡特警队员服装款</t>
  </si>
  <si>
    <t>巡特警队员工资及保险</t>
  </si>
  <si>
    <t>执法办案场所建设</t>
  </si>
  <si>
    <t>[981019]生态环境局分局</t>
  </si>
  <si>
    <t>2019年中央大气污染防治资金</t>
  </si>
  <si>
    <t>石财建[2019]61号</t>
  </si>
  <si>
    <t>安装重型柴油货车远程在线（OBD）系统</t>
  </si>
  <si>
    <t>第二次污染源普查工作经费</t>
  </si>
  <si>
    <t>石环函[2017]69号</t>
  </si>
  <si>
    <t>岗南-黄壁庄水库集中式饮用水源地保护与优化项目</t>
  </si>
  <si>
    <t>环保专项业务</t>
  </si>
  <si>
    <t>监测设备购置</t>
  </si>
  <si>
    <t>焦彦欣、张志杰残疾生活补助</t>
  </si>
  <si>
    <t>冀民[2018]98号</t>
  </si>
  <si>
    <t>大气综合污染源解析重点治理项目</t>
  </si>
  <si>
    <t>劳务派遣工资及临时工工资</t>
  </si>
  <si>
    <t>农村生活污水治理专项规划费</t>
  </si>
  <si>
    <t>全面生态环境监测能力对购买大气、烟尘采样器等设备</t>
  </si>
  <si>
    <t>全面提升生态环境监测能力建设项目</t>
  </si>
  <si>
    <t>入河排污口设置论证报告编制项目</t>
  </si>
  <si>
    <t>矿财预调[2020]256号</t>
  </si>
  <si>
    <t>生态保护红线勘界定标</t>
  </si>
  <si>
    <t>冀环办字函[2019]279号</t>
  </si>
  <si>
    <t>声环境功能区域划分工作第三方服务费</t>
  </si>
  <si>
    <t>退休人员年终一次性奖</t>
  </si>
  <si>
    <t>矿财预调[2020]145号</t>
  </si>
  <si>
    <t>网格化自动监测服务费</t>
  </si>
  <si>
    <t>委托第三方监测费</t>
  </si>
  <si>
    <t>冀环办字函[2018]155号</t>
  </si>
  <si>
    <t>智能动态监控系统租赁费</t>
  </si>
  <si>
    <t>专家咨询费</t>
  </si>
  <si>
    <t>[981021]税务局</t>
  </si>
  <si>
    <t>税务经费</t>
  </si>
  <si>
    <t>相关税务经费文件</t>
  </si>
  <si>
    <t>[981023]国土局</t>
  </si>
  <si>
    <t>2020年中央财政林业草原生态保护恢复资金</t>
  </si>
  <si>
    <t>2020年中央财政林业改革发展资金（森林生态效益补偿）</t>
  </si>
  <si>
    <t>2020年中央财政林业改革发展资金（天然林停伐管护补助）</t>
  </si>
  <si>
    <t>2020年中央财政林业改革发展资金（退耕还林到期纳入森林抚育）</t>
  </si>
  <si>
    <t>不动产登记劳务派遣经费</t>
  </si>
  <si>
    <t>市局通知</t>
  </si>
  <si>
    <t>不动产登记运行经费</t>
  </si>
  <si>
    <t>古树名木管理经费</t>
  </si>
  <si>
    <t>石绿办字【2017】1号石家庄市绿化委员会办公室关于抓紧做好古树名木养护责任书签订工作的通知</t>
  </si>
  <si>
    <t>关于提前下达2019年中央财政林业改革发展补助资金预算指标的通知--森林生态效益补偿资金</t>
  </si>
  <si>
    <t>石财农[2018]141号</t>
  </si>
  <si>
    <t>关于提前下达2019年中央财政林业改革发展补助资金预算指标的通知--退耕到期纳入抚育经营</t>
  </si>
  <si>
    <t>关于提前下达2019年中央财政林业生态保护恢复资金预算指标的通知--完善退耕还林补助</t>
  </si>
  <si>
    <t>石财农[2018]134号</t>
  </si>
  <si>
    <t>关于提前下达2020年市级林业改革发展资金（双百万亩封山育林工程）</t>
  </si>
  <si>
    <t>关于下达2019年矿山地质环境综合治理恢复专项资金的通知</t>
  </si>
  <si>
    <t>石财城[2019]25号</t>
  </si>
  <si>
    <t>关于下达2019年省级大气污染防治资金预算（用于露天矿山整治奖补）的通知</t>
  </si>
  <si>
    <t>石财城[2019]19号</t>
  </si>
  <si>
    <t>关于下达2019年中央财政林业改革发展补助资金的通知（森林生态效益补偿）</t>
  </si>
  <si>
    <t>石财农[2019]48号</t>
  </si>
  <si>
    <t>关于下达2020年省级林业改革发展补助资金（第二批）</t>
  </si>
  <si>
    <t>关于下达2020年中央林业改革资金（退耕到期纳入森林抚育）</t>
  </si>
  <si>
    <t>果品监管、检测、技术指导经费</t>
  </si>
  <si>
    <t>石林【2019】5号、石林办【2018】14号、石林【2018】25号</t>
  </si>
  <si>
    <t>护林员经费</t>
  </si>
  <si>
    <t>参照市级护林员工资标准执行石财农[2017]126号</t>
  </si>
  <si>
    <t>经济林补贴资金</t>
  </si>
  <si>
    <t>矿发[2015]2号矿区委、区政府关于印发《井陉矿区农村经济林全覆盖建设实施方案》的通知</t>
  </si>
  <si>
    <t>地质灾害防治“十四五”规划编制工作</t>
  </si>
  <si>
    <t>矿财预调[2020]232号-2</t>
  </si>
  <si>
    <t>建设用地集约利用状况整体评价工作经费</t>
  </si>
  <si>
    <t>自然资源办[2019]1056号（未提供 ）</t>
  </si>
  <si>
    <t>开发区土地节约集约利用评价工作经费</t>
  </si>
  <si>
    <t>矿产资源总体规划（2021-2025）</t>
  </si>
  <si>
    <t>林业有害生物防治</t>
  </si>
  <si>
    <t>《河北省2019年度美国白蛾防治实施方案》</t>
  </si>
  <si>
    <t>绿化办工作经费</t>
  </si>
  <si>
    <t>矿政[2005]10号井陉矿区人民政府关于印发井陉矿区造林绿化工程管理办法的通知</t>
  </si>
  <si>
    <t>农民自主开发补贴资金</t>
  </si>
  <si>
    <t>矿政函【2019】8号</t>
  </si>
  <si>
    <t>《森林防火条例》</t>
  </si>
  <si>
    <t>土地征收、供给业务费</t>
  </si>
  <si>
    <t>计价格[1994]2017号</t>
  </si>
  <si>
    <t>退耕还林区工程、完善退耕及路网租金</t>
  </si>
  <si>
    <t>矿发[2004]3号中共井陉矿区委、区人民政府关于实施造林绿化工程建设的若干意见；矿发字[2007]39号《井陉矿区2007秋冬季造林绿化工作实施方案》</t>
  </si>
  <si>
    <t>汛期地质灾害防治经费</t>
  </si>
  <si>
    <t>《地质灾害防治条例》</t>
  </si>
  <si>
    <t>以食用为目的陆生野生动物人工繁育主体退出补偿资金</t>
  </si>
  <si>
    <t>矿财预调[2020]253号</t>
  </si>
  <si>
    <t>造林绿化第三方查验费</t>
  </si>
  <si>
    <t>[2019]-24石家庄市人民政府办公室关于印发《石家庄市2019年农村重点造林绿化工作实施方案》的通知；矿政办函[2019]10号《井陉矿区人民政府办公室关于印发井陉矿区2019年农村重点造林绿化工作实施方案的通知》</t>
  </si>
  <si>
    <t>造林绿化规划设计经费</t>
  </si>
  <si>
    <t>造林绿化苗木费</t>
  </si>
  <si>
    <t>专家评审费</t>
  </si>
  <si>
    <t>矿财预调[2020]252号</t>
  </si>
  <si>
    <t>自然资源执法巡察监管经费</t>
  </si>
  <si>
    <t xml:space="preserve">石政办函[2019]10号
国土资规[2017]3号
</t>
  </si>
  <si>
    <t>办公楼修缮改造工程款</t>
  </si>
  <si>
    <t>矿财预调[2020]004号</t>
  </si>
  <si>
    <t>国土空间规划编制</t>
  </si>
  <si>
    <t>1、《中共中央 国务院关于建立国土空间规划体系并监督实施的若干意见》（中发[2019]18号）
2、《自然资源部关于全面开展国土空间规划工作的通知》（自然资发[2019]87号）
3、《中共河北省委 河北省人民政府关于建立国土空间规划体系并监督实施的实施意见》（冀发[2019]30号）</t>
  </si>
  <si>
    <t>国土资源局分局办公楼改造增加办公场所工程</t>
  </si>
  <si>
    <t>矿财预调[2020]008号</t>
  </si>
  <si>
    <t>农民自主开发一次性奖励资金</t>
  </si>
  <si>
    <t>省政府已批示20个批次耕地占用税</t>
  </si>
  <si>
    <t>矿财预调[2020]129号</t>
  </si>
  <si>
    <t>省政府已批示8批次耕地占用税</t>
  </si>
  <si>
    <t>矿财预追[2020]005号</t>
  </si>
  <si>
    <t>已批征收土地缴纳新增费</t>
  </si>
  <si>
    <t>矿财预调[2020]001号</t>
  </si>
  <si>
    <t>[986002]贾庄镇人民政府</t>
  </si>
  <si>
    <t>2018年大气污染防治综合治理工程</t>
  </si>
  <si>
    <t>政府办批卡572号，贾政2018 63号</t>
  </si>
  <si>
    <t>2020年中央补助地方美术馆、公共图书馆、文化馆（站）免费开放（石财教【2019】122号）</t>
  </si>
  <si>
    <t>2020年中央补助地方美术馆、公共图书馆、文化站免费开放(石财教【2019】59号)</t>
  </si>
  <si>
    <t>53、61、62、65批次征地社会稳定风险评估费</t>
  </si>
  <si>
    <t>矿财预调[2020]279号</t>
  </si>
  <si>
    <t>安监经费</t>
  </si>
  <si>
    <t>矿政办【2015】6号
区安委【2018】4号
矿政办【2015】6号
矿政办【2015】6号
冀应急[2019]17号《关于深入开展全国综合减灾示范社区创建工作的通知》</t>
  </si>
  <si>
    <t>政府采购备货表0000651</t>
  </si>
  <si>
    <t>创城创卫经费</t>
  </si>
  <si>
    <t>矿文明[2019]1号</t>
  </si>
  <si>
    <t>矿组通字【2018】21号
关于开展庆祝建党98周年系列活动的通知"</t>
  </si>
  <si>
    <t>防火防汛动植物防疫经费</t>
  </si>
  <si>
    <t>矿防指[2017]2号
禁烧管控专项实施办法
矿森防[2018]13号
矿农【2018】</t>
  </si>
  <si>
    <t>甘林苹果谷新增变压器费用</t>
  </si>
  <si>
    <t>矿财预调[2020]312号</t>
  </si>
  <si>
    <t>关于下达2019年省级农村综合改革转移支付资金的通知（石财农财【2019】2号）--2019年一事一议工作经费</t>
  </si>
  <si>
    <t>关于下达2020年省级农村综合改革转移支付资金的通知（石财农【2020】23号）--2020年一事一议工作经费</t>
  </si>
  <si>
    <t>矿财预调[2020]122号</t>
  </si>
  <si>
    <t>环境保护经费</t>
  </si>
  <si>
    <t>1、石整治双违办〔2019〕21号
2、石政函【2018】36号
3、矿政【2017】62号
4、冀气领办[2019]132号
5、德萱施工队协议
6、石气领[2019]1号</t>
  </si>
  <si>
    <t>环境综合整治经费</t>
  </si>
  <si>
    <t>井陉矿区人民政府关于加强全区生态保护工作通告</t>
  </si>
  <si>
    <t>机关人代会、党代会经费</t>
  </si>
  <si>
    <t>石人常2018 45号人大代表之家建设管理办法、区人大常委会党组关于进一步加强和改进人大代表之家建设的意见</t>
  </si>
  <si>
    <t>机关日常运转经费</t>
  </si>
  <si>
    <t>机关水、电、煤气、维修费等</t>
  </si>
  <si>
    <t>贾庄张家老街提质一期费用</t>
  </si>
  <si>
    <t>政府办批卡875号，贾政2019 114号</t>
  </si>
  <si>
    <t>居家养老、救助救济经费</t>
  </si>
  <si>
    <t>矿政办[2016]84号
矿办字[2017]17号
矿人社[2017]6号
冀人社字【2017】20号</t>
  </si>
  <si>
    <t>两委干部人员</t>
  </si>
  <si>
    <t>矿财预调[2020]305号</t>
  </si>
  <si>
    <t>两委干部人员经费</t>
  </si>
  <si>
    <t>矿办字[2013]13号</t>
  </si>
  <si>
    <t>南寨村环境综合整治相关费用</t>
  </si>
  <si>
    <t>矿财预调[2020]034号</t>
  </si>
  <si>
    <t>农村环境整治经费</t>
  </si>
  <si>
    <t>矿办发[2012]22号</t>
  </si>
  <si>
    <t>农村综合改革经费</t>
  </si>
  <si>
    <t>矿办字【2013】13号、矿发【2005】2号</t>
  </si>
  <si>
    <t>群众团体事务经费</t>
  </si>
  <si>
    <t xml:space="preserve">矿组通字【2017】42号
矿办发【2017】20号
石科协【2018】33号
</t>
  </si>
  <si>
    <t>天户峪美丽乡村建设资金</t>
  </si>
  <si>
    <t>矿财预追[2020]007号</t>
  </si>
  <si>
    <t>天户峪社区美丽中国河北样板村工程</t>
  </si>
  <si>
    <t>石财农[2019]55号</t>
  </si>
  <si>
    <t>卫计经费</t>
  </si>
  <si>
    <t>河北人口计划生育条例、矿办字【2006】11号</t>
  </si>
  <si>
    <t>乡机关遗留问题</t>
  </si>
  <si>
    <t xml:space="preserve">1、矿人社{2019}21号
2、振华、虹光水泥厂旧欠明细表
3、郭福堂协议
4、苏银梅、王保芝说明及会议纪要。
</t>
  </si>
  <si>
    <t>乡镇综合指挥和信息网络化中心建设资金</t>
  </si>
  <si>
    <t>矿财预调[2020]112号</t>
  </si>
  <si>
    <t>新兵召录回访经费</t>
  </si>
  <si>
    <t>矿武【2018】6号、7号</t>
  </si>
  <si>
    <t>信访维稳</t>
  </si>
  <si>
    <t xml:space="preserve">石家庄北京值班和处理突发事件
石扫黑办【2018】1号连续三年列预算
</t>
  </si>
  <si>
    <t>宣传文化经费</t>
  </si>
  <si>
    <t>井陉矿区2019年春节文化活动安排方案
矿区“双创双服”“七进”演出暨矿区第二十六届“彩色周末”文化活动总体方案
关于举办第四届矿区广场操舞暨2019“庄里舞王”矿区选拔赛的通知
2019年“喜迎旅发会 助力旅发会”石家庄市第二届社火文化展演活动方案
《举办“歌唱祖国”群众性歌咏活动实施方案》的通知
矿办字[2018]45号                                                      矿宣字[2018]10号
矿宣字[2019]8号
矿文明[2019]1号
石宣字[2019]3号</t>
  </si>
  <si>
    <t>工作计划</t>
  </si>
  <si>
    <t>赵秀芳一次性抚恤金及丧葬费</t>
  </si>
  <si>
    <t>矿财预调[2020]242号</t>
  </si>
  <si>
    <t>综合业务管理经费</t>
  </si>
  <si>
    <t>矿财预调[2020]310号</t>
  </si>
  <si>
    <t>保安合同、劳务派遣人社局呈报卡</t>
  </si>
  <si>
    <t>矿财预调[2020]311号</t>
  </si>
  <si>
    <t>综合执法队执法设备、执法服装经费</t>
  </si>
  <si>
    <t>矿财预调[2020]240号</t>
  </si>
  <si>
    <t>2019年度征地补偿费</t>
  </si>
  <si>
    <t>矿财预调[2020]070号</t>
  </si>
  <si>
    <t>2019农村环境整治资金</t>
  </si>
  <si>
    <t>请示</t>
  </si>
  <si>
    <t>2020年第109批次中王舍居委会征地补偿款</t>
  </si>
  <si>
    <t>矿财预追[2020]048号</t>
  </si>
  <si>
    <t>2020年第六十一批次征收南寨居委会征地补偿款</t>
  </si>
  <si>
    <t>矿财预追[2020]043号</t>
  </si>
  <si>
    <t>2020年度第六十二批次南寨征地补偿费</t>
  </si>
  <si>
    <t>矿财预追[2020]016号</t>
  </si>
  <si>
    <t>2020年度第六十二批次西王舍征地补偿费</t>
  </si>
  <si>
    <t>2020年度第五十三批次东王舍征地补偿费</t>
  </si>
  <si>
    <t>2020年度六十一批次南寨征地补偿费</t>
  </si>
  <si>
    <t>2020年度五十三批次贾庄征地补偿费</t>
  </si>
  <si>
    <t>白沙河整治项目占地补偿款</t>
  </si>
  <si>
    <t>矿财预调[2020]079号</t>
  </si>
  <si>
    <t>北物流通道北寨旧水泥厂路段占地费</t>
  </si>
  <si>
    <t>矿财预债[2020]31号</t>
  </si>
  <si>
    <t>拆除庆德科技违法占地费用</t>
  </si>
  <si>
    <t>合同、评审定案表、政府办批卡1405号</t>
  </si>
  <si>
    <t>东王舍至贾庄防洪沟费用</t>
  </si>
  <si>
    <t>矿财预调[2020]244号</t>
  </si>
  <si>
    <t>供水分支管道改造</t>
  </si>
  <si>
    <t>红星供销社小区供水管道改造</t>
  </si>
  <si>
    <t>红星小区暖气管道改造</t>
  </si>
  <si>
    <t>贾庄古镇亮化工程</t>
  </si>
  <si>
    <t>合同、评审定案表</t>
  </si>
  <si>
    <t>贾庄古镇旅游片区建设资金</t>
  </si>
  <si>
    <t>响应旅发大会精神</t>
  </si>
  <si>
    <t>贾庄古镇停车场土地验收平整资金</t>
  </si>
  <si>
    <t>签订合同时间2019.8.7，结算定案时间2020.4.1；</t>
  </si>
  <si>
    <t>解决中王舍搬迁遗留问题资金（第二次）</t>
  </si>
  <si>
    <t>矿财预调[2020]100号</t>
  </si>
  <si>
    <t>矿峰工业园区地上附着物款</t>
  </si>
  <si>
    <t>矿财预调[2020]099号</t>
  </si>
  <si>
    <t>矿峰工业园区项目青苗补偿和迁坟等相关费用</t>
  </si>
  <si>
    <t>矿财预调[2020]052号</t>
  </si>
  <si>
    <t>矿财预调[2020]053号</t>
  </si>
  <si>
    <t>旅发贾凤路平涉路沿线整治资金</t>
  </si>
  <si>
    <t>旅发贾凤路沿线居民外墙粉刷及道路修补资金</t>
  </si>
  <si>
    <t>旅发贾庄古镇和甘林苹果谷外围工程</t>
  </si>
  <si>
    <t>全民健身中心周边环境整治</t>
  </si>
  <si>
    <t>政府批件1369号</t>
  </si>
  <si>
    <t>天户峪迎旅发项目</t>
  </si>
  <si>
    <t>政府批件1413号</t>
  </si>
  <si>
    <t>推进全域旅游发展资金</t>
  </si>
  <si>
    <t>西岗头牌楼补助资金</t>
  </si>
  <si>
    <t>政府批件1199号</t>
  </si>
  <si>
    <t>西王舍美丽乡村旅游度假片区（村容村貌）工程</t>
  </si>
  <si>
    <t>西王舍桥沟街硬化资金</t>
  </si>
  <si>
    <t>政府批件1368号</t>
  </si>
  <si>
    <t>西王舍至西环连接线拓宽剩余资金</t>
  </si>
  <si>
    <t>为节省由西王舍负责施工，具体建设方案交通局和西王舍已对接财政，属补助资金，不走招投标程序</t>
  </si>
  <si>
    <t>预存征地补偿费</t>
  </si>
  <si>
    <t>矿财预追[2020]033号</t>
  </si>
  <si>
    <t>占地补偿及失地农民保险</t>
  </si>
  <si>
    <t>中王舍搬迁遗留问题资金</t>
  </si>
  <si>
    <t>矿财预调[2020]029号</t>
  </si>
  <si>
    <t>[987002]横涧乡人民政府</t>
  </si>
  <si>
    <t>2020年省级农村综合改革转移支付预算</t>
  </si>
  <si>
    <t>2020年市级农村综合改革转移支付资金</t>
  </si>
  <si>
    <t>2020年中央补助地方美术馆、公共图书馆、文化馆免费开放资金（石财教【2019】122号）</t>
  </si>
  <si>
    <t>2020年中央补助地方美术馆、公共图书馆、文化馆免费开放资金（石财教【2020】59号）</t>
  </si>
  <si>
    <t>2020年中央农村综合改革转移支付预算</t>
  </si>
  <si>
    <t>51.52.55.58.63批次征地社会稳定风险评估费</t>
  </si>
  <si>
    <t>矿财预调[2020]280号</t>
  </si>
  <si>
    <t>54.57.59批次征地社会稳定风险评估费</t>
  </si>
  <si>
    <t>矿财预调[2020]281号</t>
  </si>
  <si>
    <t>冀安委办[2015]14号
石安委办传[2015]12号
关于配备执法终端加快推进隐患排查治理体系建设的通知</t>
  </si>
  <si>
    <t>2019年采购计划</t>
  </si>
  <si>
    <t>区文明办[2018]12号、13号</t>
  </si>
  <si>
    <t>防火防汛动植物防疫</t>
  </si>
  <si>
    <t>矿汛[2018]3号
禁烧管控专项实施办法
矿森防[2018]13号
历年惯例 附18年发放明细表</t>
  </si>
  <si>
    <t>防汛经费</t>
  </si>
  <si>
    <t>矿财预调[2020]173号</t>
  </si>
  <si>
    <t>扶持壮大村集体经济奖补省级</t>
  </si>
  <si>
    <t>扶持壮大村集体经济奖补市级</t>
  </si>
  <si>
    <t>扶持壮大村集体经济奖补中央</t>
  </si>
  <si>
    <t>关于下达2020年省级农村综合改革转移支付资金的通知-2020年一事一议工作经费</t>
  </si>
  <si>
    <t>矿财预调[2020]118号</t>
  </si>
  <si>
    <t>环保所建设标准</t>
  </si>
  <si>
    <t>矿财预调[2020]172号</t>
  </si>
  <si>
    <t>河北省委办公厅印发《关于激励广大干部新时代新担当新作为的实施意见》</t>
  </si>
  <si>
    <t>居家养老救助救济经费</t>
  </si>
  <si>
    <t>矿财预调[2020]247号</t>
  </si>
  <si>
    <t>矿办发【2012】22号</t>
  </si>
  <si>
    <t>矿组通字[2015]16号</t>
  </si>
  <si>
    <t>矿妇[2018]12号、13号
矿办发[2017]20号
石科协[2018]33号</t>
  </si>
  <si>
    <t>冀人中联[2005]3号
河北省人口与计划生育条例实施细则</t>
  </si>
  <si>
    <t>2020年横涧乡遗留问题预算说明横涧学区欠发工资表</t>
  </si>
  <si>
    <t>乡镇综合指挥和信息化网络中心建设资金</t>
  </si>
  <si>
    <t>矿财预调[2020]113号</t>
  </si>
  <si>
    <t>矿武[2018]6号、7号</t>
  </si>
  <si>
    <t>新建水房</t>
  </si>
  <si>
    <t>矿政法字【2019】6号               石综治明传[2018]57号              发挥综治中心作用文件细则</t>
  </si>
  <si>
    <t>矿政函[2018]13号
矿宣字【2019】1号</t>
  </si>
  <si>
    <t>综合业务管理费</t>
  </si>
  <si>
    <t>保安服务合同
派遣人员人力资源社保局呈报卡</t>
  </si>
  <si>
    <t>2020年第109批次东岗头居委会征地补偿费</t>
  </si>
  <si>
    <t>矿财预追[2020]049号</t>
  </si>
  <si>
    <t>2020年第六十三批次横西居委会征地补偿费</t>
  </si>
  <si>
    <t>矿财预追[2020]026号</t>
  </si>
  <si>
    <t>2020年第六十四批次征收天户居委会征地补偿款</t>
  </si>
  <si>
    <t>矿财预追[2020]042号</t>
  </si>
  <si>
    <t>2020年度第108批次横西居委会征地补偿费</t>
  </si>
  <si>
    <t>矿财预追[2020]035号</t>
  </si>
  <si>
    <t>2020年度第六十三批次北西居委会征地补偿费</t>
  </si>
  <si>
    <t>2020年度第五十八批次横北居委会征地补偿费</t>
  </si>
  <si>
    <t>矿财预追[2020]028号</t>
  </si>
  <si>
    <t>2020年度第五十二批次东岗头征地补偿费</t>
  </si>
  <si>
    <t>2020年度第五十九批次横南居委会征地补偿费</t>
  </si>
  <si>
    <t>2020年度第五十七批次横北居委会征地补偿费</t>
  </si>
  <si>
    <t>2020年度第五十四批次横南居委会征地补偿费</t>
  </si>
  <si>
    <t>2020年度第五十五批次横北征地补偿费</t>
  </si>
  <si>
    <t>2020年度第五十一批次横北居委会征地补偿费</t>
  </si>
  <si>
    <t>2020年度第五十一批次新西居委会征地补偿费</t>
  </si>
  <si>
    <t>2020年度第一百一十批次横北、新西居委会征地补偿费</t>
  </si>
  <si>
    <t>矿财预追[2020]037-2号</t>
  </si>
  <si>
    <t>2020年度第一百一十一批次横北、新西居委会征地补偿费</t>
  </si>
  <si>
    <t>矿财预追[2020]037-1号</t>
  </si>
  <si>
    <t>北环物流通道剩余占地补偿款和第三批地上附着属物补偿款</t>
  </si>
  <si>
    <t>矿财预债[2020]30号</t>
  </si>
  <si>
    <t>高端装备制造工业园-北环物流通道占地补偿</t>
  </si>
  <si>
    <t>矿财预债[2020]39号</t>
  </si>
  <si>
    <t>横南金川路绿化扩宽占地补偿资金</t>
  </si>
  <si>
    <t>矿财预调[2020]096号</t>
  </si>
  <si>
    <t>横西、东岗头征地补偿款</t>
  </si>
  <si>
    <t>矿财预调[2020]119号</t>
  </si>
  <si>
    <t>井矿快速路基础设施建设资金</t>
  </si>
  <si>
    <t>矿财预追[2020]006号</t>
  </si>
  <si>
    <t>天户剩余三户占地补偿费</t>
  </si>
  <si>
    <t>矿财预追[2020]044号</t>
  </si>
  <si>
    <t>天户新城戎春来等占地补偿</t>
  </si>
  <si>
    <t>矿财预调[2020]171号</t>
  </si>
  <si>
    <t>[988002]凤山镇人民政府</t>
  </si>
  <si>
    <t>2019年革命老区重点村建设项目</t>
  </si>
  <si>
    <t>矿财预追[2020]004号</t>
  </si>
  <si>
    <t>2020年中央补助地方美术馆、公共图书馆、文化馆免费开放（石财教【2019】122号）</t>
  </si>
  <si>
    <t>2020年中央补助地方美术馆、公共图书馆、文化馆免费开放（石财教【2020】59号）</t>
  </si>
  <si>
    <t>区安委[2018]7号
矿食安办[2018]6号
矿政办[2015]6号
冀安委办[2009]26号</t>
  </si>
  <si>
    <t>城镇基础设施建设经费</t>
  </si>
  <si>
    <t>工作经费</t>
  </si>
  <si>
    <t>矿组通字[2018]21号
矿宣字[2018]10号
根据相关通知</t>
  </si>
  <si>
    <t>樊呈祥一次性抚恤金及丧葬费</t>
  </si>
  <si>
    <t>矿财预调[2020]328号</t>
  </si>
  <si>
    <t>矿森防[2017]5号
矿农[2018]号
矿防指[2017]2号
矿正函[2018]77号</t>
  </si>
  <si>
    <t>凤山镇荆蒲兰污水净化塘项目</t>
  </si>
  <si>
    <t>凤山镇张家井南岭沟河道修缮改造工程</t>
  </si>
  <si>
    <t>矿财预追[2020]008号</t>
  </si>
  <si>
    <t>扶持壮大村集体经济奖补</t>
  </si>
  <si>
    <t>关于提前下达2020年中央农村综合改革转移支付预算的通知</t>
  </si>
  <si>
    <t>关于下达2019年度市级农村改革资金的通知</t>
  </si>
  <si>
    <t>关于下达2020年第三批省预算内基建支出预算的通知-张家井社区南岭沟小流域治理工程</t>
  </si>
  <si>
    <t>关于下达2020年中央级农村综合改革转移支付资金的通知</t>
  </si>
  <si>
    <t>河长制经费</t>
  </si>
  <si>
    <t>井陉矿区河长制办公室发河长制工作十二条措施</t>
  </si>
  <si>
    <t>项目评定表</t>
  </si>
  <si>
    <t>1.井陉矿区人民政府关于加强全区生态保护工作通告
2."附城管局移交道路保洁明细表
有城管局移交情况表及移交面积明细表"</t>
  </si>
  <si>
    <t>荆蒲兰灾后重建经费</t>
  </si>
  <si>
    <t>工程评定表</t>
  </si>
  <si>
    <t>冀财社[2017]100号
石财社[2017]44号
冀发[2018]31号
关于做好退役军人事务部信访值班工作通知</t>
  </si>
  <si>
    <t>矿组通字[2017]42号
矿办发[2017]20号  
石科协2018 33号</t>
  </si>
  <si>
    <t>矿办字[2006]11号
冀人口联[2005]3号
红十字[2018]40号</t>
  </si>
  <si>
    <t>矿财预调[2020]114号</t>
  </si>
  <si>
    <t>矿武[2018]06号
矿武[2018]07号</t>
  </si>
  <si>
    <t>石综治明传[2017]87号
石发[2002]16号
矿发[2018]5号
根据相关通知</t>
  </si>
  <si>
    <t>区文明办[2019]1号
矿文明办[2019]13号
根据区相关通知</t>
  </si>
  <si>
    <t>张志欣一次性抚恤金及丧葬费</t>
  </si>
  <si>
    <t>矿财预调[2020]133号</t>
  </si>
  <si>
    <t>劳务派遣合同
保安合同</t>
  </si>
  <si>
    <t>拆除云凤路二层商贸楼补偿费</t>
  </si>
  <si>
    <t>矿财预调[2020]117号</t>
  </si>
  <si>
    <t>各项占地补偿</t>
  </si>
  <si>
    <t>占地补偿明细</t>
  </si>
  <si>
    <t>矿市南街绿化工程掩埋西沟农户树木补偿</t>
  </si>
  <si>
    <t>矿财预调[2020]095号</t>
  </si>
  <si>
    <t>旅发大会段家楼景区周边整治工程</t>
  </si>
  <si>
    <t>旅发大会凤中路整治工程</t>
  </si>
  <si>
    <t>旅发大会贾凤路及金川路沿线整治工程</t>
  </si>
  <si>
    <t>旅发大会矿市南街、红星路沿线整治工程</t>
  </si>
  <si>
    <t>旅发会相关绿化工程占地补偿款</t>
  </si>
  <si>
    <t>矿财预调[2020]060号</t>
  </si>
  <si>
    <t>南凤山挡土墙重建工程</t>
  </si>
  <si>
    <t>三矿社区1号路两侧绿化栽植工程</t>
  </si>
  <si>
    <t>三矿社区1号路两侧绿化整治工程</t>
  </si>
  <si>
    <t>中渥电气项目垫付资金</t>
  </si>
  <si>
    <t>矿财预调[2020]243号</t>
  </si>
  <si>
    <t>[999002]预算科待分</t>
  </si>
  <si>
    <t>出国经费</t>
  </si>
  <si>
    <t>年初待分</t>
  </si>
  <si>
    <t>改制企业遗留问题资金</t>
  </si>
  <si>
    <t>目标奖、平安奖</t>
  </si>
  <si>
    <t>统筹非急需非刚性支出（一般公共预算）</t>
  </si>
  <si>
    <t>矿财统筹[2020]1号</t>
  </si>
  <si>
    <t>预留抚恤金</t>
  </si>
  <si>
    <t>预留调资</t>
  </si>
  <si>
    <t>产业引导资金</t>
  </si>
  <si>
    <t>统筹非急需非刚性支出（政府性基金）</t>
  </si>
  <si>
    <t>矿财统筹[2020]2号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</si>
</sst>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3" formatCode="_ * #,##0.00_ ;_ * \-#,##0.00_ ;_ * &quot;-&quot;??_ ;_ @_ "/>
    <numFmt numFmtId="176" formatCode="_ \¥* #,##0.00_ ;_ \¥* \-#,##0.00_ ;_ \¥* &quot;-&quot;??_ ;_ @_ "/>
    <numFmt numFmtId="177" formatCode="_ \¥* #,##0_ ;_ \¥* \-#,##0_ ;_ \¥* &quot;-&quot;_ ;_ @_ "/>
    <numFmt numFmtId="178" formatCode="0.00_ "/>
    <numFmt numFmtId="179" formatCode="0.0%"/>
    <numFmt numFmtId="180" formatCode="0_ "/>
    <numFmt numFmtId="181" formatCode="0.0_ "/>
  </numFmts>
  <fonts count="46">
    <font>
      <sz val="11"/>
      <color rgb="FF000000"/>
      <name val="宋体"/>
      <charset val="134"/>
    </font>
    <font>
      <sz val="11"/>
      <color rgb="FF000000"/>
      <name val="Tahoma"/>
      <charset val="134"/>
    </font>
    <font>
      <sz val="20"/>
      <color rgb="FF000000"/>
      <name val="Tahoma"/>
      <charset val="134"/>
    </font>
    <font>
      <sz val="11"/>
      <name val="Tahoma"/>
      <charset val="134"/>
    </font>
    <font>
      <b/>
      <sz val="11"/>
      <color rgb="FF000000"/>
      <name val="宋体"/>
      <charset val="134"/>
    </font>
    <font>
      <sz val="20"/>
      <color rgb="FF000000"/>
      <name val="宋体"/>
      <charset val="134"/>
    </font>
    <font>
      <sz val="9"/>
      <color rgb="FF000000"/>
      <name val="宋体"/>
      <charset val="134"/>
    </font>
    <font>
      <sz val="9"/>
      <name val="宋体"/>
      <charset val="134"/>
    </font>
    <font>
      <sz val="9"/>
      <color rgb="FF000000"/>
      <name val="Tahoma"/>
      <charset val="134"/>
    </font>
    <font>
      <sz val="10"/>
      <color rgb="FF000000"/>
      <name val="宋体"/>
      <charset val="134"/>
    </font>
    <font>
      <sz val="20"/>
      <name val="方正小标宋简体"/>
      <charset val="134"/>
    </font>
    <font>
      <sz val="11"/>
      <name val="宋体"/>
      <charset val="134"/>
    </font>
    <font>
      <sz val="10"/>
      <name val="宋体"/>
      <charset val="134"/>
    </font>
    <font>
      <b/>
      <sz val="20"/>
      <color rgb="FF000000"/>
      <name val="方正小标宋简体"/>
      <charset val="134"/>
    </font>
    <font>
      <b/>
      <sz val="11"/>
      <name val="宋体"/>
      <charset val="134"/>
    </font>
    <font>
      <sz val="20"/>
      <color rgb="FF000000"/>
      <name val="方正小标宋简体"/>
      <charset val="134"/>
    </font>
    <font>
      <sz val="12"/>
      <name val="宋体"/>
      <charset val="134"/>
    </font>
    <font>
      <sz val="10"/>
      <name val="黑体"/>
      <charset val="134"/>
    </font>
    <font>
      <b/>
      <sz val="12"/>
      <name val="宋体"/>
      <charset val="134"/>
    </font>
    <font>
      <b/>
      <sz val="20"/>
      <name val="方正小标宋简体"/>
      <charset val="134"/>
    </font>
    <font>
      <sz val="10"/>
      <name val="方正仿宋_GBK"/>
      <charset val="134"/>
    </font>
    <font>
      <b/>
      <sz val="9"/>
      <name val="宋体"/>
      <charset val="134"/>
    </font>
    <font>
      <b/>
      <sz val="11"/>
      <name val="黑体"/>
      <charset val="134"/>
    </font>
    <font>
      <b/>
      <sz val="20"/>
      <color rgb="FF000000"/>
      <name val="Tahoma"/>
      <charset val="134"/>
    </font>
    <font>
      <b/>
      <sz val="20"/>
      <color rgb="FF000000"/>
      <name val="宋体"/>
      <charset val="134"/>
    </font>
    <font>
      <sz val="16"/>
      <color rgb="FF000000"/>
      <name val="宋体"/>
      <charset val="134"/>
    </font>
    <font>
      <sz val="22"/>
      <color rgb="FF000000"/>
      <name val="宋体"/>
      <charset val="134"/>
    </font>
    <font>
      <sz val="15"/>
      <color rgb="FF000000"/>
      <name val="宋体"/>
      <charset val="134"/>
    </font>
    <font>
      <u/>
      <sz val="11"/>
      <color rgb="FF0000FF"/>
      <name val="宋体"/>
      <charset val="134"/>
    </font>
    <font>
      <u/>
      <sz val="11"/>
      <color rgb="FF800080"/>
      <name val="宋体"/>
      <charset val="134"/>
    </font>
    <font>
      <sz val="11"/>
      <color rgb="FFFF0000"/>
      <name val="宋体"/>
      <charset val="134"/>
    </font>
    <font>
      <b/>
      <sz val="18"/>
      <color rgb="FF44546A"/>
      <name val="宋体"/>
      <charset val="134"/>
    </font>
    <font>
      <i/>
      <sz val="11"/>
      <color rgb="FF7F7F7F"/>
      <name val="宋体"/>
      <charset val="134"/>
    </font>
    <font>
      <b/>
      <sz val="15"/>
      <color rgb="FF44546A"/>
      <name val="宋体"/>
      <charset val="134"/>
    </font>
    <font>
      <b/>
      <sz val="13"/>
      <color rgb="FF44546A"/>
      <name val="宋体"/>
      <charset val="134"/>
    </font>
    <font>
      <b/>
      <sz val="11"/>
      <color rgb="FF44546A"/>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
      <sz val="11"/>
      <color theme="0"/>
      <name val="宋体"/>
      <charset val="0"/>
      <scheme val="minor"/>
    </font>
  </fonts>
  <fills count="32">
    <fill>
      <patternFill patternType="none"/>
    </fill>
    <fill>
      <patternFill patternType="gray125"/>
    </fill>
    <fill>
      <patternFill patternType="solid">
        <fgColor rgb="FFE2EFD9"/>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E799"/>
        <bgColor indexed="64"/>
      </patternFill>
    </fill>
    <fill>
      <patternFill patternType="solid">
        <fgColor rgb="FF4472C4"/>
        <bgColor indexed="64"/>
      </patternFill>
    </fill>
    <fill>
      <patternFill patternType="solid">
        <fgColor rgb="FFFFDA65"/>
        <bgColor indexed="64"/>
      </patternFill>
    </fill>
    <fill>
      <patternFill patternType="solid">
        <fgColor rgb="FFD9E2F3"/>
        <bgColor indexed="64"/>
      </patternFill>
    </fill>
    <fill>
      <patternFill patternType="solid">
        <fgColor rgb="FF8EAADC"/>
        <bgColor indexed="64"/>
      </patternFill>
    </fill>
    <fill>
      <patternFill patternType="solid">
        <fgColor rgb="FF70AD47"/>
        <bgColor indexed="64"/>
      </patternFill>
    </fill>
    <fill>
      <patternFill patternType="solid">
        <fgColor rgb="FFC5E0B2"/>
        <bgColor indexed="64"/>
      </patternFill>
    </fill>
    <fill>
      <patternFill patternType="solid">
        <fgColor theme="9" tint="0.399975585192419"/>
        <bgColor indexed="64"/>
      </patternFill>
    </fill>
    <fill>
      <patternFill patternType="solid">
        <fgColor rgb="FFB3C6E7"/>
        <bgColor indexed="64"/>
      </patternFill>
    </fill>
  </fills>
  <borders count="22">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s>
  <cellStyleXfs count="51">
    <xf numFmtId="0" fontId="0" fillId="0" borderId="0">
      <alignment vertical="center"/>
    </xf>
    <xf numFmtId="43" fontId="0" fillId="0" borderId="0" applyProtection="0">
      <alignment vertical="center"/>
    </xf>
    <xf numFmtId="176" fontId="0" fillId="0" borderId="0" applyProtection="0">
      <alignment vertical="center"/>
    </xf>
    <xf numFmtId="9" fontId="0" fillId="0" borderId="0" applyProtection="0">
      <alignment vertical="center"/>
    </xf>
    <xf numFmtId="41" fontId="0" fillId="0" borderId="0" applyProtection="0">
      <alignment vertical="center"/>
    </xf>
    <xf numFmtId="177" fontId="0" fillId="0" borderId="0" applyProtection="0">
      <alignment vertical="center"/>
    </xf>
    <xf numFmtId="0" fontId="28" fillId="0" borderId="0" applyProtection="0">
      <alignment vertical="center"/>
    </xf>
    <xf numFmtId="0" fontId="29" fillId="0" borderId="0" applyProtection="0">
      <alignment vertical="center"/>
    </xf>
    <xf numFmtId="0" fontId="0" fillId="4" borderId="14" applyProtection="0">
      <alignment vertical="center"/>
    </xf>
    <xf numFmtId="0" fontId="30" fillId="0" borderId="0" applyProtection="0">
      <alignment vertical="center"/>
    </xf>
    <xf numFmtId="0" fontId="31" fillId="0" borderId="0" applyProtection="0">
      <alignment vertical="center"/>
    </xf>
    <xf numFmtId="0" fontId="32" fillId="0" borderId="0" applyProtection="0">
      <alignment vertical="center"/>
    </xf>
    <xf numFmtId="0" fontId="33" fillId="0" borderId="15" applyProtection="0">
      <alignment vertical="center"/>
    </xf>
    <xf numFmtId="0" fontId="34" fillId="0" borderId="15" applyProtection="0">
      <alignment vertical="center"/>
    </xf>
    <xf numFmtId="0" fontId="35" fillId="0" borderId="16" applyProtection="0">
      <alignment vertical="center"/>
    </xf>
    <xf numFmtId="0" fontId="35" fillId="0" borderId="0" applyProtection="0">
      <alignment vertical="center"/>
    </xf>
    <xf numFmtId="0" fontId="36" fillId="5" borderId="17" applyProtection="0">
      <alignment vertical="center"/>
    </xf>
    <xf numFmtId="0" fontId="37" fillId="6" borderId="18" applyProtection="0">
      <alignment vertical="center"/>
    </xf>
    <xf numFmtId="0" fontId="38" fillId="6" borderId="17" applyProtection="0">
      <alignment vertical="center"/>
    </xf>
    <xf numFmtId="0" fontId="39" fillId="7" borderId="19" applyProtection="0">
      <alignment vertical="center"/>
    </xf>
    <xf numFmtId="0" fontId="40" fillId="0" borderId="20" applyProtection="0">
      <alignment vertical="center"/>
    </xf>
    <xf numFmtId="0" fontId="4" fillId="0" borderId="21" applyProtection="0">
      <alignment vertical="center"/>
    </xf>
    <xf numFmtId="0" fontId="41" fillId="8" borderId="0" applyProtection="0">
      <alignment vertical="center"/>
    </xf>
    <xf numFmtId="0" fontId="42" fillId="9" borderId="0" applyProtection="0">
      <alignment vertical="center"/>
    </xf>
    <xf numFmtId="0" fontId="43" fillId="10" borderId="0" applyProtection="0">
      <alignment vertical="center"/>
    </xf>
    <xf numFmtId="0" fontId="44" fillId="11" borderId="0" applyProtection="0">
      <alignment vertical="center"/>
    </xf>
    <xf numFmtId="0" fontId="0" fillId="12" borderId="0" applyProtection="0">
      <alignment vertical="center"/>
    </xf>
    <xf numFmtId="0" fontId="0" fillId="13" borderId="0" applyProtection="0">
      <alignment vertical="center"/>
    </xf>
    <xf numFmtId="0" fontId="44" fillId="14" borderId="0" applyProtection="0">
      <alignment vertical="center"/>
    </xf>
    <xf numFmtId="0" fontId="44" fillId="15" borderId="0" applyProtection="0">
      <alignment vertical="center"/>
    </xf>
    <xf numFmtId="0" fontId="0" fillId="16" borderId="0" applyProtection="0">
      <alignment vertical="center"/>
    </xf>
    <xf numFmtId="0" fontId="0" fillId="17" borderId="0" applyProtection="0">
      <alignment vertical="center"/>
    </xf>
    <xf numFmtId="0" fontId="44" fillId="18" borderId="0" applyProtection="0">
      <alignment vertical="center"/>
    </xf>
    <xf numFmtId="0" fontId="44" fillId="7" borderId="0" applyProtection="0">
      <alignment vertical="center"/>
    </xf>
    <xf numFmtId="0" fontId="0" fillId="19" borderId="0" applyProtection="0">
      <alignment vertical="center"/>
    </xf>
    <xf numFmtId="0" fontId="0" fillId="20" borderId="0" applyProtection="0">
      <alignment vertical="center"/>
    </xf>
    <xf numFmtId="0" fontId="44" fillId="21" borderId="0" applyProtection="0">
      <alignment vertical="center"/>
    </xf>
    <xf numFmtId="0" fontId="44" fillId="22" borderId="0" applyProtection="0">
      <alignment vertical="center"/>
    </xf>
    <xf numFmtId="0" fontId="0" fillId="23" borderId="0" applyProtection="0">
      <alignment vertical="center"/>
    </xf>
    <xf numFmtId="0" fontId="44" fillId="24" borderId="0" applyProtection="0">
      <alignment vertical="center"/>
    </xf>
    <xf numFmtId="0" fontId="44" fillId="25" borderId="0" applyProtection="0">
      <alignment vertical="center"/>
    </xf>
    <xf numFmtId="0" fontId="7" fillId="0" borderId="0">
      <protection locked="0"/>
    </xf>
    <xf numFmtId="0" fontId="0" fillId="26" borderId="0" applyProtection="0">
      <alignment vertical="center"/>
    </xf>
    <xf numFmtId="0" fontId="44" fillId="27" borderId="0" applyProtection="0">
      <alignment vertical="center"/>
    </xf>
    <xf numFmtId="0" fontId="44" fillId="28" borderId="0" applyProtection="0">
      <alignment vertical="center"/>
    </xf>
    <xf numFmtId="0" fontId="0" fillId="29" borderId="0" applyProtection="0">
      <alignment vertical="center"/>
    </xf>
    <xf numFmtId="0" fontId="0" fillId="2" borderId="0" applyProtection="0">
      <alignment vertical="center"/>
    </xf>
    <xf numFmtId="0" fontId="0" fillId="0" borderId="0"/>
    <xf numFmtId="0" fontId="45" fillId="30" borderId="0" applyNumberFormat="0" applyBorder="0" applyAlignment="0" applyProtection="0">
      <alignment vertical="center"/>
    </xf>
    <xf numFmtId="0" fontId="0" fillId="0" borderId="0" applyProtection="0">
      <alignment vertical="center"/>
    </xf>
    <xf numFmtId="0" fontId="0" fillId="31" borderId="0" applyProtection="0">
      <alignment vertical="center"/>
    </xf>
  </cellStyleXfs>
  <cellXfs count="171">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1" fillId="0" borderId="0" xfId="0" applyFont="1" applyFill="1" applyAlignment="1">
      <alignment horizontal="center" vertical="center"/>
    </xf>
    <xf numFmtId="0" fontId="3" fillId="0" borderId="0" xfId="0" applyFont="1" applyFill="1" applyAlignment="1">
      <alignment vertical="center"/>
    </xf>
    <xf numFmtId="0" fontId="1" fillId="0" borderId="0" xfId="0" applyFont="1" applyFill="1" applyAlignment="1">
      <alignment vertical="center" wrapText="1"/>
    </xf>
    <xf numFmtId="178" fontId="1" fillId="0" borderId="0" xfId="0" applyNumberFormat="1" applyFont="1" applyFill="1" applyAlignment="1">
      <alignment horizontal="center" vertical="center"/>
    </xf>
    <xf numFmtId="0" fontId="1" fillId="0" borderId="0" xfId="0" applyFont="1" applyFill="1" applyAlignment="1">
      <alignment horizontal="center" vertical="center" wrapText="1"/>
    </xf>
    <xf numFmtId="0" fontId="4" fillId="0" borderId="0" xfId="0" applyFont="1" applyFill="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178" fontId="5" fillId="0" borderId="0" xfId="0" applyNumberFormat="1" applyFont="1" applyFill="1" applyAlignment="1">
      <alignment horizontal="center"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178" fontId="6"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49" fontId="7" fillId="0" borderId="2" xfId="0" applyNumberFormat="1" applyFont="1" applyFill="1" applyBorder="1" applyAlignment="1" applyProtection="1">
      <alignment vertical="top"/>
      <protection locked="0"/>
    </xf>
    <xf numFmtId="2" fontId="7" fillId="0" borderId="2" xfId="0" applyNumberFormat="1" applyFont="1" applyFill="1" applyBorder="1" applyAlignment="1" applyProtection="1">
      <alignment vertical="top"/>
      <protection locked="0"/>
    </xf>
    <xf numFmtId="179" fontId="7" fillId="0" borderId="2" xfId="0" applyNumberFormat="1" applyFont="1" applyFill="1" applyBorder="1" applyAlignment="1" applyProtection="1">
      <alignment vertical="top"/>
      <protection locked="0"/>
    </xf>
    <xf numFmtId="0" fontId="8" fillId="0" borderId="1" xfId="0" applyFont="1"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horizontal="right" vertical="center" wrapText="1"/>
    </xf>
    <xf numFmtId="49" fontId="7" fillId="0" borderId="2" xfId="0" applyNumberFormat="1" applyFont="1" applyFill="1" applyBorder="1" applyAlignment="1" applyProtection="1">
      <alignment vertical="top" wrapText="1"/>
      <protection locked="0"/>
    </xf>
    <xf numFmtId="0" fontId="6" fillId="0" borderId="2" xfId="0" applyFont="1" applyFill="1" applyBorder="1" applyAlignment="1">
      <alignment vertical="center" wrapText="1"/>
    </xf>
    <xf numFmtId="49" fontId="6" fillId="0"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protection locked="0"/>
    </xf>
    <xf numFmtId="0" fontId="9" fillId="0" borderId="2" xfId="0" applyFont="1" applyFill="1" applyBorder="1" applyAlignment="1">
      <alignment vertical="center" wrapText="1"/>
    </xf>
    <xf numFmtId="0" fontId="1" fillId="0" borderId="0" xfId="0" applyFont="1" applyFill="1" applyBorder="1" applyAlignment="1">
      <alignment vertical="center"/>
    </xf>
    <xf numFmtId="0" fontId="10" fillId="0" borderId="0" xfId="0" applyFont="1" applyFill="1" applyBorder="1" applyAlignment="1"/>
    <xf numFmtId="0" fontId="11" fillId="0" borderId="0" xfId="0" applyFont="1" applyFill="1" applyBorder="1" applyAlignment="1"/>
    <xf numFmtId="0" fontId="1" fillId="0" borderId="0" xfId="0" applyFont="1" applyFill="1" applyBorder="1" applyAlignment="1">
      <alignment horizontal="center" vertical="center"/>
    </xf>
    <xf numFmtId="0" fontId="0" fillId="0" borderId="0" xfId="0" applyAlignment="1">
      <alignment horizontal="center" vertical="center"/>
    </xf>
    <xf numFmtId="0" fontId="12" fillId="0" borderId="0" xfId="0" applyFont="1" applyFill="1" applyBorder="1" applyAlignment="1"/>
    <xf numFmtId="0" fontId="0" fillId="0" borderId="0" xfId="0" applyFill="1" applyBorder="1" applyAlignment="1">
      <alignment vertical="center"/>
    </xf>
    <xf numFmtId="0" fontId="4" fillId="0" borderId="0" xfId="0" applyFont="1" applyAlignment="1">
      <alignment horizontal="left" vertical="center"/>
    </xf>
    <xf numFmtId="0" fontId="13" fillId="0" borderId="0" xfId="0" applyFont="1" applyFill="1" applyAlignment="1">
      <alignment horizontal="center" vertical="center"/>
    </xf>
    <xf numFmtId="0" fontId="11" fillId="0" borderId="0" xfId="0" applyFont="1" applyFill="1" applyBorder="1" applyAlignment="1">
      <alignment horizontal="center"/>
    </xf>
    <xf numFmtId="0" fontId="0" fillId="0" borderId="3" xfId="0" applyFill="1" applyBorder="1" applyAlignment="1">
      <alignment vertical="center"/>
    </xf>
    <xf numFmtId="0" fontId="0" fillId="0" borderId="0" xfId="0" applyFill="1" applyAlignment="1">
      <alignment horizontal="right" vertical="center"/>
    </xf>
    <xf numFmtId="0" fontId="0" fillId="0" borderId="2" xfId="0" applyFill="1" applyBorder="1" applyAlignment="1">
      <alignment horizontal="center" vertical="center"/>
    </xf>
    <xf numFmtId="0" fontId="11"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0" xfId="0" applyFont="1" applyFill="1" applyBorder="1" applyAlignment="1">
      <alignment horizontal="center" vertical="center"/>
    </xf>
    <xf numFmtId="0" fontId="14" fillId="0" borderId="2" xfId="0" applyFont="1" applyFill="1" applyBorder="1" applyAlignment="1">
      <alignment horizontal="center" vertical="center"/>
    </xf>
    <xf numFmtId="179" fontId="0" fillId="0" borderId="2" xfId="0" applyNumberFormat="1" applyFill="1" applyBorder="1" applyAlignment="1">
      <alignment horizontal="center" vertical="center"/>
    </xf>
    <xf numFmtId="0" fontId="11" fillId="0" borderId="0" xfId="0" applyFont="1" applyFill="1" applyAlignment="1">
      <alignment horizontal="center" vertical="center"/>
    </xf>
    <xf numFmtId="0" fontId="1" fillId="0" borderId="2" xfId="0" applyFont="1" applyFill="1" applyBorder="1" applyAlignment="1">
      <alignment horizontal="center" vertical="center"/>
    </xf>
    <xf numFmtId="0" fontId="11" fillId="0" borderId="2" xfId="0" applyFont="1" applyFill="1" applyBorder="1" applyAlignment="1">
      <alignment vertical="center"/>
    </xf>
    <xf numFmtId="180" fontId="11" fillId="0" borderId="2" xfId="0" applyNumberFormat="1" applyFont="1" applyFill="1" applyBorder="1" applyAlignment="1">
      <alignment horizontal="center" vertical="center"/>
    </xf>
    <xf numFmtId="0" fontId="0" fillId="0" borderId="0" xfId="0" applyAlignment="1">
      <alignment horizontal="left" vertical="center"/>
    </xf>
    <xf numFmtId="0" fontId="15" fillId="0" borderId="0" xfId="0" applyFont="1" applyFill="1" applyBorder="1" applyAlignment="1">
      <alignment vertical="center"/>
    </xf>
    <xf numFmtId="0" fontId="0" fillId="0" borderId="0" xfId="0" applyFill="1" applyBorder="1" applyAlignment="1">
      <alignment horizontal="center" vertical="center"/>
    </xf>
    <xf numFmtId="0" fontId="4" fillId="0" borderId="0" xfId="0" applyFont="1" applyAlignment="1">
      <alignment vertical="center"/>
    </xf>
    <xf numFmtId="0" fontId="0" fillId="0" borderId="2" xfId="0" applyBorder="1" applyAlignment="1">
      <alignment vertical="center"/>
    </xf>
    <xf numFmtId="0" fontId="0" fillId="0" borderId="2" xfId="0" applyBorder="1" applyAlignment="1">
      <alignment horizontal="center" vertical="center" wrapText="1"/>
    </xf>
    <xf numFmtId="0" fontId="0" fillId="0" borderId="2" xfId="0" applyBorder="1" applyAlignment="1">
      <alignment horizontal="left" vertical="center"/>
    </xf>
    <xf numFmtId="0" fontId="0" fillId="0" borderId="2" xfId="0" applyFill="1" applyBorder="1" applyAlignment="1">
      <alignment vertical="center"/>
    </xf>
    <xf numFmtId="0" fontId="4" fillId="0" borderId="2" xfId="0" applyFont="1" applyFill="1" applyBorder="1" applyAlignment="1">
      <alignment horizontal="center" vertical="center"/>
    </xf>
    <xf numFmtId="0" fontId="16" fillId="0" borderId="0" xfId="0" applyFont="1" applyFill="1" applyBorder="1" applyAlignment="1"/>
    <xf numFmtId="0" fontId="17" fillId="0" borderId="0" xfId="0" applyFont="1" applyFill="1" applyBorder="1" applyAlignment="1"/>
    <xf numFmtId="180" fontId="16" fillId="0" borderId="0" xfId="0" applyNumberFormat="1" applyFont="1" applyFill="1" applyBorder="1" applyAlignment="1"/>
    <xf numFmtId="0" fontId="18" fillId="0" borderId="0" xfId="0" applyFont="1" applyFill="1" applyBorder="1" applyAlignment="1"/>
    <xf numFmtId="0" fontId="19" fillId="0" borderId="0" xfId="0" applyFont="1" applyFill="1" applyAlignment="1">
      <alignment horizontal="center" vertical="center"/>
    </xf>
    <xf numFmtId="0" fontId="20" fillId="0" borderId="0" xfId="0" applyFont="1" applyFill="1" applyBorder="1" applyAlignment="1">
      <alignment vertical="center"/>
    </xf>
    <xf numFmtId="0" fontId="12" fillId="0" borderId="0" xfId="0" applyFont="1" applyFill="1" applyBorder="1" applyAlignment="1">
      <alignment vertical="center"/>
    </xf>
    <xf numFmtId="180" fontId="12" fillId="0" borderId="0" xfId="0" applyNumberFormat="1" applyFont="1" applyFill="1" applyBorder="1" applyAlignment="1">
      <alignment vertical="center"/>
    </xf>
    <xf numFmtId="0" fontId="11" fillId="0" borderId="0" xfId="0" applyFont="1" applyFill="1" applyBorder="1" applyAlignment="1">
      <alignment horizontal="right" vertical="center"/>
    </xf>
    <xf numFmtId="0" fontId="11" fillId="0" borderId="4" xfId="0" applyFont="1" applyFill="1" applyBorder="1" applyAlignment="1">
      <alignment horizontal="center" vertical="center"/>
    </xf>
    <xf numFmtId="180" fontId="11" fillId="0" borderId="5" xfId="0" applyNumberFormat="1" applyFont="1" applyFill="1" applyBorder="1" applyAlignment="1">
      <alignment horizontal="center" vertical="center"/>
    </xf>
    <xf numFmtId="180" fontId="11" fillId="0" borderId="6" xfId="0" applyNumberFormat="1" applyFont="1" applyFill="1" applyBorder="1" applyAlignment="1">
      <alignment vertical="center"/>
    </xf>
    <xf numFmtId="180" fontId="11" fillId="0" borderId="7" xfId="0" applyNumberFormat="1" applyFont="1" applyFill="1" applyBorder="1" applyAlignment="1">
      <alignment vertical="center"/>
    </xf>
    <xf numFmtId="0" fontId="11" fillId="0" borderId="4" xfId="0" applyFont="1" applyFill="1" applyBorder="1" applyAlignment="1">
      <alignment horizontal="center" vertical="center" wrapText="1"/>
    </xf>
    <xf numFmtId="0" fontId="11" fillId="0" borderId="8" xfId="0" applyFont="1" applyFill="1" applyBorder="1" applyAlignment="1">
      <alignment horizontal="center" vertical="center"/>
    </xf>
    <xf numFmtId="0" fontId="11" fillId="0" borderId="9" xfId="0" applyFont="1" applyFill="1" applyBorder="1" applyAlignment="1">
      <alignment horizontal="center" vertical="center"/>
    </xf>
    <xf numFmtId="180" fontId="11" fillId="0" borderId="10" xfId="0" applyNumberFormat="1" applyFont="1" applyFill="1" applyBorder="1" applyAlignment="1">
      <alignment horizontal="center" vertical="center"/>
    </xf>
    <xf numFmtId="180" fontId="0" fillId="0" borderId="7" xfId="0" applyNumberFormat="1" applyFill="1" applyBorder="1" applyAlignment="1">
      <alignment horizontal="center" vertical="center"/>
    </xf>
    <xf numFmtId="180" fontId="0" fillId="0" borderId="2" xfId="0" applyNumberFormat="1" applyFill="1" applyBorder="1" applyAlignment="1">
      <alignment horizontal="center" vertical="center"/>
    </xf>
    <xf numFmtId="0" fontId="11" fillId="0" borderId="9" xfId="0" applyFont="1" applyFill="1" applyBorder="1" applyAlignment="1">
      <alignment horizontal="center" vertical="center" wrapText="1"/>
    </xf>
    <xf numFmtId="0" fontId="14" fillId="0" borderId="4" xfId="0" applyFont="1" applyFill="1" applyBorder="1" applyAlignment="1">
      <alignment horizontal="center" vertical="center"/>
    </xf>
    <xf numFmtId="180" fontId="14" fillId="0" borderId="2" xfId="0" applyNumberFormat="1" applyFont="1" applyFill="1" applyBorder="1" applyAlignment="1">
      <alignment horizontal="center" vertical="center"/>
    </xf>
    <xf numFmtId="49" fontId="11" fillId="0" borderId="2" xfId="0" applyNumberFormat="1" applyFont="1" applyFill="1" applyBorder="1" applyAlignment="1" applyProtection="1">
      <alignment vertical="center"/>
      <protection locked="0"/>
    </xf>
    <xf numFmtId="180" fontId="11" fillId="0" borderId="2" xfId="0" applyNumberFormat="1" applyFont="1" applyFill="1" applyBorder="1" applyAlignment="1">
      <alignment horizontal="left" vertical="center"/>
    </xf>
    <xf numFmtId="181" fontId="16" fillId="0" borderId="0" xfId="0" applyNumberFormat="1" applyFont="1" applyFill="1" applyBorder="1" applyAlignment="1"/>
    <xf numFmtId="181" fontId="19" fillId="0" borderId="0" xfId="0" applyNumberFormat="1" applyFont="1" applyFill="1" applyAlignment="1">
      <alignment horizontal="center" vertical="center"/>
    </xf>
    <xf numFmtId="180" fontId="12" fillId="0" borderId="0" xfId="0" applyNumberFormat="1" applyFont="1" applyFill="1" applyAlignment="1">
      <alignment vertical="center"/>
    </xf>
    <xf numFmtId="0" fontId="12" fillId="0" borderId="0" xfId="0" applyFont="1" applyFill="1" applyAlignment="1">
      <alignment horizontal="right" vertical="center"/>
    </xf>
    <xf numFmtId="181" fontId="12" fillId="0" borderId="0" xfId="0" applyNumberFormat="1" applyFont="1" applyFill="1" applyAlignment="1">
      <alignment horizontal="right" vertical="center"/>
    </xf>
    <xf numFmtId="181" fontId="11" fillId="0" borderId="4" xfId="0" applyNumberFormat="1" applyFont="1" applyFill="1" applyBorder="1" applyAlignment="1">
      <alignment horizontal="center" vertical="center" wrapText="1"/>
    </xf>
    <xf numFmtId="181" fontId="11" fillId="0" borderId="9" xfId="0" applyNumberFormat="1" applyFont="1" applyFill="1" applyBorder="1" applyAlignment="1">
      <alignment horizontal="center" vertical="center" wrapText="1"/>
    </xf>
    <xf numFmtId="180" fontId="21" fillId="0" borderId="2" xfId="0" applyNumberFormat="1" applyFont="1" applyFill="1" applyBorder="1" applyAlignment="1">
      <alignment horizontal="center" vertical="center"/>
    </xf>
    <xf numFmtId="0" fontId="22" fillId="0" borderId="2" xfId="0" applyFont="1" applyFill="1" applyBorder="1" applyAlignment="1">
      <alignment horizontal="center" vertical="center"/>
    </xf>
    <xf numFmtId="180" fontId="7" fillId="0" borderId="2" xfId="0" applyNumberFormat="1" applyFont="1" applyFill="1" applyBorder="1" applyAlignment="1">
      <alignment horizontal="center" vertical="center"/>
    </xf>
    <xf numFmtId="180" fontId="7" fillId="0" borderId="2" xfId="0" applyNumberFormat="1" applyFont="1" applyFill="1" applyBorder="1" applyAlignment="1" applyProtection="1">
      <alignment horizontal="center" vertical="center"/>
      <protection locked="0"/>
    </xf>
    <xf numFmtId="0" fontId="23" fillId="0" borderId="0" xfId="0" applyFont="1" applyFill="1" applyBorder="1" applyAlignment="1">
      <alignment vertical="center"/>
    </xf>
    <xf numFmtId="180" fontId="1" fillId="0" borderId="0" xfId="0" applyNumberFormat="1" applyFont="1" applyFill="1" applyBorder="1" applyAlignment="1">
      <alignment vertical="center"/>
    </xf>
    <xf numFmtId="181" fontId="1" fillId="0" borderId="0" xfId="0" applyNumberFormat="1" applyFont="1" applyFill="1" applyBorder="1" applyAlignment="1">
      <alignment vertical="center"/>
    </xf>
    <xf numFmtId="0" fontId="4" fillId="0" borderId="0" xfId="0" applyFont="1" applyFill="1" applyBorder="1" applyAlignment="1">
      <alignment vertical="center"/>
    </xf>
    <xf numFmtId="0" fontId="2" fillId="0" borderId="0" xfId="0" applyFont="1" applyFill="1" applyBorder="1" applyAlignment="1">
      <alignment vertical="center"/>
    </xf>
    <xf numFmtId="0" fontId="24" fillId="0" borderId="0" xfId="0" applyFont="1" applyFill="1" applyAlignment="1">
      <alignment horizontal="center" vertical="center"/>
    </xf>
    <xf numFmtId="180" fontId="1" fillId="0" borderId="0" xfId="0" applyNumberFormat="1" applyFont="1" applyFill="1" applyAlignment="1">
      <alignment vertical="center"/>
    </xf>
    <xf numFmtId="0" fontId="0" fillId="0" borderId="4" xfId="0" applyFill="1" applyBorder="1" applyAlignment="1">
      <alignment horizontal="center" vertical="center"/>
    </xf>
    <xf numFmtId="180" fontId="0" fillId="0" borderId="5" xfId="0" applyNumberFormat="1" applyFill="1" applyBorder="1" applyAlignment="1">
      <alignment horizontal="center" vertical="center"/>
    </xf>
    <xf numFmtId="180" fontId="0" fillId="0" borderId="6" xfId="0" applyNumberFormat="1" applyFill="1" applyBorder="1" applyAlignment="1">
      <alignment vertical="center"/>
    </xf>
    <xf numFmtId="0" fontId="0" fillId="0" borderId="8" xfId="0" applyFill="1" applyBorder="1" applyAlignment="1">
      <alignment horizontal="center" vertical="center"/>
    </xf>
    <xf numFmtId="180" fontId="0" fillId="0" borderId="10" xfId="0" applyNumberFormat="1" applyFill="1" applyBorder="1" applyAlignment="1">
      <alignment horizontal="center" vertical="center"/>
    </xf>
    <xf numFmtId="0" fontId="0" fillId="0" borderId="9" xfId="0" applyFill="1" applyBorder="1" applyAlignment="1">
      <alignment horizontal="center" vertical="center"/>
    </xf>
    <xf numFmtId="180" fontId="4" fillId="0" borderId="1" xfId="0" applyNumberFormat="1" applyFont="1" applyFill="1" applyBorder="1" applyAlignment="1">
      <alignment horizontal="center" vertical="center"/>
    </xf>
    <xf numFmtId="0" fontId="1" fillId="2" borderId="2" xfId="0" applyFont="1" applyFill="1" applyBorder="1" applyAlignment="1">
      <alignment vertical="center"/>
    </xf>
    <xf numFmtId="0" fontId="0" fillId="0" borderId="2" xfId="0" applyFill="1" applyBorder="1" applyAlignment="1">
      <alignment horizontal="left" vertical="center"/>
    </xf>
    <xf numFmtId="0" fontId="1" fillId="0" borderId="2" xfId="0" applyFont="1" applyFill="1" applyBorder="1" applyAlignment="1">
      <alignment vertical="center"/>
    </xf>
    <xf numFmtId="180" fontId="0" fillId="0" borderId="1" xfId="0" applyNumberFormat="1" applyFill="1" applyBorder="1" applyAlignment="1">
      <alignment horizontal="center" vertical="center"/>
    </xf>
    <xf numFmtId="180" fontId="1" fillId="0" borderId="2" xfId="0" applyNumberFormat="1" applyFont="1" applyFill="1" applyBorder="1" applyAlignment="1">
      <alignment vertical="center"/>
    </xf>
    <xf numFmtId="181" fontId="24" fillId="0" borderId="0" xfId="0" applyNumberFormat="1" applyFont="1" applyFill="1" applyAlignment="1">
      <alignment horizontal="center" vertical="center"/>
    </xf>
    <xf numFmtId="181" fontId="0" fillId="0" borderId="0" xfId="0" applyNumberFormat="1" applyFill="1" applyBorder="1" applyAlignment="1">
      <alignment horizontal="right" vertical="center"/>
    </xf>
    <xf numFmtId="181" fontId="0" fillId="0" borderId="4" xfId="0" applyNumberFormat="1" applyFill="1" applyBorder="1" applyAlignment="1">
      <alignment horizontal="center" vertical="center" wrapText="1"/>
    </xf>
    <xf numFmtId="181" fontId="0" fillId="0" borderId="9" xfId="0" applyNumberFormat="1" applyFill="1" applyBorder="1" applyAlignment="1">
      <alignment horizontal="center" vertical="center" wrapText="1"/>
    </xf>
    <xf numFmtId="0" fontId="0" fillId="0" borderId="7" xfId="0" applyFill="1" applyBorder="1" applyAlignment="1">
      <alignment horizontal="center" vertical="center"/>
    </xf>
    <xf numFmtId="181" fontId="0" fillId="0" borderId="0" xfId="0" applyNumberFormat="1" applyFill="1" applyAlignment="1">
      <alignment horizontal="right" vertical="center"/>
    </xf>
    <xf numFmtId="0" fontId="0" fillId="0" borderId="0" xfId="0" applyFill="1" applyAlignment="1">
      <alignment vertical="center"/>
    </xf>
    <xf numFmtId="0" fontId="0" fillId="0" borderId="0" xfId="0" applyFill="1" applyBorder="1" applyAlignment="1">
      <alignment horizontal="left" vertical="center"/>
    </xf>
    <xf numFmtId="0" fontId="4" fillId="0" borderId="0" xfId="0" applyFont="1" applyFill="1" applyBorder="1" applyAlignment="1">
      <alignment horizontal="left" vertical="center"/>
    </xf>
    <xf numFmtId="0" fontId="0" fillId="0" borderId="5" xfId="0" applyFill="1" applyBorder="1" applyAlignment="1">
      <alignment horizontal="center" vertical="center"/>
    </xf>
    <xf numFmtId="0" fontId="0" fillId="0" borderId="4" xfId="0" applyFill="1" applyBorder="1" applyAlignment="1">
      <alignment horizontal="center" vertical="center" wrapText="1"/>
    </xf>
    <xf numFmtId="0" fontId="0" fillId="0" borderId="10" xfId="0" applyFill="1" applyBorder="1" applyAlignment="1">
      <alignment horizontal="center" vertical="center"/>
    </xf>
    <xf numFmtId="0" fontId="0" fillId="0" borderId="9" xfId="0" applyFill="1" applyBorder="1" applyAlignment="1">
      <alignment horizontal="center" vertical="center" wrapText="1"/>
    </xf>
    <xf numFmtId="180" fontId="4" fillId="0" borderId="2" xfId="0" applyNumberFormat="1" applyFont="1" applyFill="1" applyBorder="1" applyAlignment="1">
      <alignment horizontal="center" vertical="center"/>
    </xf>
    <xf numFmtId="179" fontId="0" fillId="0" borderId="2" xfId="0" applyNumberFormat="1" applyFill="1" applyBorder="1" applyAlignment="1">
      <alignment vertical="center"/>
    </xf>
    <xf numFmtId="180" fontId="0" fillId="0" borderId="2" xfId="0" applyNumberFormat="1" applyFill="1" applyBorder="1" applyAlignment="1">
      <alignment vertical="center"/>
    </xf>
    <xf numFmtId="0" fontId="0" fillId="0" borderId="2" xfId="0" applyFill="1" applyBorder="1" applyAlignment="1">
      <alignment horizontal="left" vertical="center" wrapText="1"/>
    </xf>
    <xf numFmtId="180" fontId="0" fillId="0" borderId="2" xfId="0" applyNumberFormat="1" applyFill="1" applyBorder="1" applyAlignment="1">
      <alignment horizontal="right" vertical="center"/>
    </xf>
    <xf numFmtId="181" fontId="0" fillId="0" borderId="0" xfId="0" applyNumberFormat="1" applyFill="1" applyAlignment="1">
      <alignment vertical="center"/>
    </xf>
    <xf numFmtId="0" fontId="0" fillId="0" borderId="11" xfId="0" applyFill="1" applyBorder="1" applyAlignment="1">
      <alignment horizontal="center" vertical="center"/>
    </xf>
    <xf numFmtId="0" fontId="0" fillId="0" borderId="12" xfId="0" applyFill="1" applyBorder="1" applyAlignment="1">
      <alignment horizontal="center" vertical="center"/>
    </xf>
    <xf numFmtId="0" fontId="0" fillId="0" borderId="3" xfId="0" applyFill="1" applyBorder="1" applyAlignment="1">
      <alignment horizontal="center" vertical="center"/>
    </xf>
    <xf numFmtId="0" fontId="0" fillId="0" borderId="13" xfId="0" applyFill="1" applyBorder="1" applyAlignment="1">
      <alignment horizontal="center" vertical="center"/>
    </xf>
    <xf numFmtId="0" fontId="0" fillId="3" borderId="2" xfId="0" applyFill="1" applyBorder="1" applyAlignment="1">
      <alignment vertical="center"/>
    </xf>
    <xf numFmtId="179" fontId="16" fillId="0" borderId="2" xfId="0" applyNumberFormat="1" applyFont="1" applyFill="1" applyBorder="1" applyAlignment="1">
      <alignment vertical="center"/>
    </xf>
    <xf numFmtId="180" fontId="0" fillId="3" borderId="2" xfId="0" applyNumberFormat="1" applyFill="1" applyBorder="1" applyAlignment="1">
      <alignment vertical="center"/>
    </xf>
    <xf numFmtId="0" fontId="0" fillId="0" borderId="2" xfId="0" applyFill="1" applyBorder="1" applyAlignment="1">
      <alignment horizontal="right" vertical="center"/>
    </xf>
    <xf numFmtId="0" fontId="0" fillId="0" borderId="0" xfId="0" applyFill="1" applyAlignment="1">
      <alignment horizontal="left" vertical="center"/>
    </xf>
    <xf numFmtId="0" fontId="0" fillId="3" borderId="2" xfId="0" applyFill="1" applyBorder="1" applyAlignment="1">
      <alignment horizontal="center" vertical="center"/>
    </xf>
    <xf numFmtId="0" fontId="20"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0" xfId="0" applyFont="1" applyFill="1" applyAlignment="1">
      <alignment horizontal="center" vertical="center"/>
    </xf>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2" xfId="0" applyFont="1" applyFill="1" applyBorder="1" applyAlignment="1">
      <alignment horizontal="center" vertical="center" wrapText="1"/>
    </xf>
    <xf numFmtId="0" fontId="16" fillId="0" borderId="2" xfId="0" applyFont="1" applyFill="1" applyBorder="1" applyAlignment="1">
      <alignment horizontal="left" vertical="center"/>
    </xf>
    <xf numFmtId="0" fontId="16" fillId="0" borderId="2" xfId="0" applyFont="1" applyFill="1" applyBorder="1" applyAlignment="1">
      <alignment vertical="center"/>
    </xf>
    <xf numFmtId="180" fontId="16" fillId="0" borderId="2" xfId="0" applyNumberFormat="1" applyFont="1" applyFill="1" applyBorder="1" applyAlignment="1">
      <alignment horizontal="center" vertical="center"/>
    </xf>
    <xf numFmtId="0" fontId="24" fillId="3" borderId="0" xfId="0" applyFont="1" applyFill="1" applyBorder="1" applyAlignment="1">
      <alignment vertical="center"/>
    </xf>
    <xf numFmtId="0" fontId="0" fillId="3" borderId="0" xfId="0" applyFill="1" applyBorder="1" applyAlignment="1">
      <alignment vertical="center"/>
    </xf>
    <xf numFmtId="0" fontId="0" fillId="3" borderId="0" xfId="0" applyFill="1" applyBorder="1" applyAlignment="1">
      <alignment horizontal="center" vertical="center"/>
    </xf>
    <xf numFmtId="0" fontId="0" fillId="3" borderId="0" xfId="0" applyFill="1" applyBorder="1" applyAlignment="1">
      <alignment horizontal="left" vertical="center"/>
    </xf>
    <xf numFmtId="0" fontId="4" fillId="3" borderId="0" xfId="0" applyFont="1" applyFill="1" applyBorder="1" applyAlignment="1">
      <alignment horizontal="left" vertical="center"/>
    </xf>
    <xf numFmtId="0" fontId="24" fillId="3" borderId="0" xfId="0" applyFont="1" applyFill="1" applyAlignment="1">
      <alignment horizontal="center" vertical="center"/>
    </xf>
    <xf numFmtId="0" fontId="5" fillId="3" borderId="0" xfId="0" applyFont="1" applyFill="1" applyBorder="1" applyAlignment="1">
      <alignment vertical="center"/>
    </xf>
    <xf numFmtId="0" fontId="0" fillId="3" borderId="0" xfId="0" applyFill="1" applyAlignment="1">
      <alignment horizontal="right" vertical="center"/>
    </xf>
    <xf numFmtId="0" fontId="0" fillId="3" borderId="4" xfId="0" applyFill="1" applyBorder="1" applyAlignment="1">
      <alignment horizontal="center" vertical="center"/>
    </xf>
    <xf numFmtId="0" fontId="4" fillId="3" borderId="2" xfId="0" applyFont="1" applyFill="1" applyBorder="1" applyAlignment="1">
      <alignment horizontal="left" vertical="center" wrapText="1"/>
    </xf>
    <xf numFmtId="0" fontId="4" fillId="3" borderId="2" xfId="0" applyFont="1" applyFill="1" applyBorder="1" applyAlignment="1">
      <alignment horizontal="center" vertical="center"/>
    </xf>
    <xf numFmtId="179" fontId="0" fillId="3" borderId="2" xfId="0" applyNumberFormat="1" applyFill="1" applyBorder="1" applyAlignment="1">
      <alignment horizontal="center" vertical="center"/>
    </xf>
    <xf numFmtId="0" fontId="0" fillId="3" borderId="2" xfId="0" applyFill="1" applyBorder="1" applyAlignment="1">
      <alignment horizontal="left" vertical="center" wrapText="1"/>
    </xf>
    <xf numFmtId="0" fontId="0" fillId="3" borderId="2" xfId="0" applyFill="1" applyBorder="1" applyAlignment="1" applyProtection="1">
      <alignment horizontal="center" vertical="center"/>
      <protection locked="0"/>
    </xf>
    <xf numFmtId="0" fontId="0" fillId="3" borderId="2"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center" vertical="center" wrapText="1"/>
    </xf>
    <xf numFmtId="0" fontId="25" fillId="0" borderId="0" xfId="0" applyFont="1" applyAlignment="1">
      <alignment vertical="center"/>
    </xf>
    <xf numFmtId="0" fontId="26" fillId="0" borderId="0" xfId="0" applyFont="1" applyAlignment="1">
      <alignment horizontal="center" vertical="center"/>
    </xf>
    <xf numFmtId="0" fontId="27" fillId="0" borderId="0" xfId="0" applyFont="1" applyAlignment="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2 6" xfId="49"/>
    <cellStyle name="常规 7 5" xfId="50"/>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sharedStrings" Target="sharedString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L550"/>
  <sheetViews>
    <sheetView tabSelected="1" zoomScale="55" zoomScaleNormal="55" topLeftCell="A529" workbookViewId="0">
      <selection activeCell="C923" sqref="C923"/>
    </sheetView>
  </sheetViews>
  <sheetFormatPr defaultColWidth="9" defaultRowHeight="20.4"/>
  <cols>
    <col min="1" max="1" width="9" style="168"/>
    <col min="2" max="2" width="11.7962962962963" style="168" customWidth="1"/>
    <col min="3" max="3" width="61.5" style="168" customWidth="1"/>
    <col min="4" max="16384" width="9" style="168"/>
  </cols>
  <sheetData>
    <row r="1" ht="27" customHeight="1" spans="2:3">
      <c r="B1" s="169" t="s">
        <v>0</v>
      </c>
      <c r="C1" s="169"/>
    </row>
    <row r="2" ht="20" customHeight="1"/>
    <row r="3" ht="40" customHeight="1" spans="2:3">
      <c r="B3" s="170" t="s">
        <v>1</v>
      </c>
      <c r="C3" s="170" t="s">
        <v>2</v>
      </c>
    </row>
    <row r="4" ht="40" customHeight="1" spans="2:3">
      <c r="B4" s="170" t="s">
        <v>3</v>
      </c>
      <c r="C4" s="170" t="s">
        <v>4</v>
      </c>
    </row>
    <row r="5" ht="40" customHeight="1" spans="2:3">
      <c r="B5" s="170" t="s">
        <v>5</v>
      </c>
      <c r="C5" s="170" t="s">
        <v>6</v>
      </c>
    </row>
    <row r="6" ht="40" customHeight="1" spans="2:3">
      <c r="B6" s="170" t="s">
        <v>7</v>
      </c>
      <c r="C6" s="170" t="s">
        <v>8</v>
      </c>
    </row>
    <row r="7" ht="40" customHeight="1" spans="2:3">
      <c r="B7" s="170" t="s">
        <v>9</v>
      </c>
      <c r="C7" s="170" t="s">
        <v>10</v>
      </c>
    </row>
    <row r="8" ht="40" customHeight="1" spans="2:3">
      <c r="B8" s="170" t="s">
        <v>11</v>
      </c>
      <c r="C8" s="170" t="s">
        <v>12</v>
      </c>
    </row>
    <row r="9" ht="40" customHeight="1" spans="2:3">
      <c r="B9" s="170" t="s">
        <v>13</v>
      </c>
      <c r="C9" s="170" t="s">
        <v>14</v>
      </c>
    </row>
    <row r="10" ht="40" customHeight="1" spans="2:3">
      <c r="B10" s="170" t="s">
        <v>15</v>
      </c>
      <c r="C10" s="170" t="s">
        <v>16</v>
      </c>
    </row>
    <row r="11" ht="40" customHeight="1" spans="2:3">
      <c r="B11" s="170" t="s">
        <v>17</v>
      </c>
      <c r="C11" s="170" t="s">
        <v>18</v>
      </c>
    </row>
    <row r="12" ht="40" customHeight="1" spans="2:3">
      <c r="B12" s="170" t="s">
        <v>19</v>
      </c>
      <c r="C12" s="170" t="s">
        <v>20</v>
      </c>
    </row>
    <row r="13" ht="40" customHeight="1" spans="2:3">
      <c r="B13" s="170" t="s">
        <v>21</v>
      </c>
      <c r="C13" s="170" t="s">
        <v>22</v>
      </c>
    </row>
    <row r="14" ht="40" customHeight="1" spans="2:3">
      <c r="B14" s="170" t="s">
        <v>23</v>
      </c>
      <c r="C14" s="170" t="s">
        <v>24</v>
      </c>
    </row>
    <row r="15" ht="40" customHeight="1" spans="2:3">
      <c r="B15" s="170" t="s">
        <v>25</v>
      </c>
      <c r="C15" s="170" t="s">
        <v>26</v>
      </c>
    </row>
    <row r="16" ht="40" customHeight="1" spans="2:3">
      <c r="B16" s="170" t="s">
        <v>27</v>
      </c>
      <c r="C16" s="170" t="s">
        <v>28</v>
      </c>
    </row>
    <row r="54" ht="19.8" customHeight="1" spans="3:3">
      <c r="C54" s="168" t="s">
        <v>29</v>
      </c>
    </row>
    <row r="547" spans="12:12">
      <c r="L547" s="168" t="s">
        <v>30</v>
      </c>
    </row>
    <row r="550" spans="12:12">
      <c r="L550" s="168" t="s">
        <v>31</v>
      </c>
    </row>
  </sheetData>
  <mergeCells count="1">
    <mergeCell ref="B1:C1"/>
  </mergeCells>
  <printOptions horizontalCentered="1"/>
  <pageMargins left="0.75" right="0.75" top="0.999305555555556" bottom="0.999305555555556" header="0.510416666666667" footer="0.510416666666667"/>
  <pageSetup paperSize="9" scale="96"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F550"/>
  <sheetViews>
    <sheetView tabSelected="1" zoomScale="55" zoomScaleNormal="55" topLeftCell="B1" workbookViewId="0">
      <selection activeCell="C923" sqref="C923"/>
    </sheetView>
  </sheetViews>
  <sheetFormatPr defaultColWidth="9" defaultRowHeight="14.4"/>
  <cols>
    <col min="1" max="1" width="9" style="27" hidden="1" customWidth="1"/>
    <col min="2" max="2" width="10.1018518518519" style="27" customWidth="1"/>
    <col min="3" max="3" width="33.8981481481481" style="27" customWidth="1"/>
    <col min="4" max="4" width="12.8981481481481" style="27" customWidth="1"/>
    <col min="5" max="5" width="12.8981481481481" style="94" customWidth="1"/>
    <col min="6" max="7" width="9" style="94" hidden="1" customWidth="1"/>
    <col min="8" max="8" width="12.2962962962963" style="27" customWidth="1"/>
    <col min="9" max="9" width="12.8981481481481" style="95" customWidth="1"/>
    <col min="10" max="16326" width="9" style="27"/>
  </cols>
  <sheetData>
    <row r="1" s="27" customFormat="1" ht="15" customHeight="1" spans="2:16360">
      <c r="B1" s="96" t="s">
        <v>17</v>
      </c>
      <c r="E1" s="94"/>
      <c r="F1" s="94"/>
      <c r="G1" s="94"/>
      <c r="I1" s="95"/>
      <c r="XCY1"/>
      <c r="XCZ1"/>
      <c r="XDA1"/>
      <c r="XDB1"/>
      <c r="XDC1"/>
      <c r="XDD1"/>
      <c r="XDE1"/>
      <c r="XDF1"/>
      <c r="XDG1"/>
      <c r="XDH1"/>
      <c r="XDI1"/>
      <c r="XDJ1"/>
      <c r="XDK1"/>
      <c r="XDL1"/>
      <c r="XDM1"/>
      <c r="XDN1"/>
      <c r="XDO1"/>
      <c r="XDP1"/>
      <c r="XDQ1"/>
      <c r="XDR1"/>
      <c r="XDS1"/>
      <c r="XDT1"/>
      <c r="XDU1"/>
      <c r="XDV1"/>
      <c r="XDW1"/>
      <c r="XDX1"/>
      <c r="XDY1"/>
      <c r="XDZ1"/>
      <c r="XEA1"/>
      <c r="XEB1"/>
      <c r="XEC1"/>
      <c r="XED1"/>
      <c r="XEE1"/>
      <c r="XEF1"/>
    </row>
    <row r="2" s="93" customFormat="1" ht="26" customHeight="1" spans="1:185">
      <c r="A2" s="97"/>
      <c r="B2" s="98" t="s">
        <v>18</v>
      </c>
      <c r="C2" s="98"/>
      <c r="D2" s="98"/>
      <c r="E2" s="98"/>
      <c r="F2" s="98"/>
      <c r="G2" s="98"/>
      <c r="H2" s="98"/>
      <c r="I2" s="112"/>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7"/>
      <c r="BJ2" s="97"/>
      <c r="BK2" s="97"/>
      <c r="BL2" s="97"/>
      <c r="BM2" s="97"/>
      <c r="BN2" s="97"/>
      <c r="BO2" s="97"/>
      <c r="BP2" s="97"/>
      <c r="BQ2" s="97"/>
      <c r="BR2" s="97"/>
      <c r="BS2" s="97"/>
      <c r="BT2" s="97"/>
      <c r="BU2" s="97"/>
      <c r="BV2" s="97"/>
      <c r="BW2" s="97"/>
      <c r="BX2" s="97"/>
      <c r="BY2" s="97"/>
      <c r="BZ2" s="97"/>
      <c r="CA2" s="97"/>
      <c r="CB2" s="97"/>
      <c r="CC2" s="97"/>
      <c r="CD2" s="97"/>
      <c r="CE2" s="97"/>
      <c r="CF2" s="97"/>
      <c r="CG2" s="97"/>
      <c r="CH2" s="97"/>
      <c r="CI2" s="97"/>
      <c r="CJ2" s="97"/>
      <c r="CK2" s="97"/>
      <c r="CL2" s="97"/>
      <c r="CM2" s="97"/>
      <c r="CN2" s="97"/>
      <c r="CO2" s="97"/>
      <c r="CP2" s="97"/>
      <c r="CQ2" s="97"/>
      <c r="CR2" s="97"/>
      <c r="CS2" s="97"/>
      <c r="CT2" s="97"/>
      <c r="CU2" s="97"/>
      <c r="CV2" s="97"/>
      <c r="CW2" s="97"/>
      <c r="CX2" s="97"/>
      <c r="CY2" s="97"/>
      <c r="CZ2" s="97"/>
      <c r="DA2" s="97"/>
      <c r="DB2" s="97"/>
      <c r="DC2" s="97"/>
      <c r="DD2" s="97"/>
      <c r="DE2" s="97"/>
      <c r="DF2" s="97"/>
      <c r="DG2" s="97"/>
      <c r="DH2" s="97"/>
      <c r="DI2" s="97"/>
      <c r="DJ2" s="97"/>
      <c r="DK2" s="97"/>
      <c r="DL2" s="97"/>
      <c r="DM2" s="97"/>
      <c r="DN2" s="97"/>
      <c r="DO2" s="97"/>
      <c r="DP2" s="97"/>
      <c r="DQ2" s="97"/>
      <c r="DR2" s="97"/>
      <c r="DS2" s="97"/>
      <c r="DT2" s="97"/>
      <c r="DU2" s="97"/>
      <c r="DV2" s="97"/>
      <c r="DW2" s="97"/>
      <c r="DX2" s="97"/>
      <c r="DY2" s="97"/>
      <c r="DZ2" s="97"/>
      <c r="EA2" s="97"/>
      <c r="EB2" s="97"/>
      <c r="EC2" s="97"/>
      <c r="ED2" s="97"/>
      <c r="EE2" s="97"/>
      <c r="EF2" s="97"/>
      <c r="EG2" s="97"/>
      <c r="EH2" s="97"/>
      <c r="EI2" s="97"/>
      <c r="EJ2" s="97"/>
      <c r="EK2" s="97"/>
      <c r="EL2" s="97"/>
      <c r="EM2" s="97"/>
      <c r="EN2" s="97"/>
      <c r="EO2" s="97"/>
      <c r="EP2" s="97"/>
      <c r="EQ2" s="97"/>
      <c r="ER2" s="97"/>
      <c r="ES2" s="97"/>
      <c r="ET2" s="97"/>
      <c r="EU2" s="97"/>
      <c r="EV2" s="97"/>
      <c r="EW2" s="97"/>
      <c r="EX2" s="97"/>
      <c r="EY2" s="97"/>
      <c r="EZ2" s="97"/>
      <c r="FA2" s="97"/>
      <c r="FB2" s="97"/>
      <c r="FC2" s="97"/>
      <c r="FD2" s="97"/>
      <c r="FE2" s="97"/>
      <c r="FF2" s="97"/>
      <c r="FG2" s="97"/>
      <c r="FH2" s="97"/>
      <c r="FI2" s="97"/>
      <c r="FJ2" s="97"/>
      <c r="FK2" s="97"/>
      <c r="FL2" s="97"/>
      <c r="FM2" s="97"/>
      <c r="FN2" s="97"/>
      <c r="FO2" s="97"/>
      <c r="FP2" s="97"/>
      <c r="FQ2" s="97"/>
      <c r="FR2" s="97"/>
      <c r="FS2" s="97"/>
      <c r="FT2" s="97"/>
      <c r="FU2" s="97"/>
      <c r="FV2" s="97"/>
      <c r="FW2" s="97"/>
      <c r="FX2" s="97"/>
      <c r="FY2" s="97"/>
      <c r="FZ2" s="97"/>
      <c r="GA2" s="97"/>
      <c r="GB2" s="97"/>
      <c r="GC2" s="97"/>
    </row>
    <row r="3" s="27" customFormat="1" ht="21" customHeight="1" spans="5:9">
      <c r="E3" s="99"/>
      <c r="F3" s="99"/>
      <c r="G3" s="99"/>
      <c r="H3" s="33"/>
      <c r="I3" s="113" t="s">
        <v>32</v>
      </c>
    </row>
    <row r="4" s="30" customFormat="1" ht="30" customHeight="1" spans="1:9">
      <c r="A4" s="39" t="s">
        <v>508</v>
      </c>
      <c r="B4" s="100" t="s">
        <v>63</v>
      </c>
      <c r="C4" s="100" t="s">
        <v>33</v>
      </c>
      <c r="D4" s="101" t="s">
        <v>64</v>
      </c>
      <c r="E4" s="101" t="s">
        <v>65</v>
      </c>
      <c r="F4" s="102"/>
      <c r="G4" s="102"/>
      <c r="H4" s="100" t="s">
        <v>36</v>
      </c>
      <c r="I4" s="114" t="s">
        <v>37</v>
      </c>
    </row>
    <row r="5" s="30" customFormat="1" ht="21" customHeight="1" spans="1:9">
      <c r="A5" s="39"/>
      <c r="B5" s="103"/>
      <c r="C5" s="103"/>
      <c r="D5" s="104"/>
      <c r="E5" s="104"/>
      <c r="F5" s="75" t="s">
        <v>509</v>
      </c>
      <c r="G5" s="76" t="s">
        <v>510</v>
      </c>
      <c r="H5" s="105"/>
      <c r="I5" s="115"/>
    </row>
    <row r="6" s="30" customFormat="1" ht="19" customHeight="1" spans="1:9">
      <c r="A6" s="39"/>
      <c r="B6" s="39"/>
      <c r="C6" s="57" t="s">
        <v>511</v>
      </c>
      <c r="D6" s="106">
        <v>75937</v>
      </c>
      <c r="E6" s="106">
        <v>114371</v>
      </c>
      <c r="F6" s="106">
        <v>15518</v>
      </c>
      <c r="G6" s="106">
        <v>22916</v>
      </c>
      <c r="H6" s="76">
        <f>SUM(H7,H12,H22,H30,H34,H37,H40,H44,H47,H53,H56)</f>
        <v>112758</v>
      </c>
      <c r="I6" s="44">
        <f t="shared" ref="I6:I59" si="0">IF(E6="","",H6/E6)</f>
        <v>0.985896774532006</v>
      </c>
    </row>
    <row r="7" s="27" customFormat="1" ht="19" customHeight="1" spans="1:9">
      <c r="A7" s="107">
        <v>1</v>
      </c>
      <c r="B7" s="108">
        <v>501</v>
      </c>
      <c r="C7" s="109" t="s">
        <v>512</v>
      </c>
      <c r="D7" s="110">
        <v>7814.48</v>
      </c>
      <c r="E7" s="110">
        <v>6594.217659</v>
      </c>
      <c r="F7" s="110">
        <v>-1220.262341</v>
      </c>
      <c r="G7" s="110">
        <v>0</v>
      </c>
      <c r="H7" s="76">
        <v>7713</v>
      </c>
      <c r="I7" s="44">
        <f t="shared" si="0"/>
        <v>1.16966111809686</v>
      </c>
    </row>
    <row r="8" s="27" customFormat="1" ht="19" customHeight="1" spans="1:9">
      <c r="A8" s="109">
        <v>2</v>
      </c>
      <c r="B8" s="108">
        <v>50101</v>
      </c>
      <c r="C8" s="109" t="s">
        <v>513</v>
      </c>
      <c r="D8" s="110">
        <v>5699.07</v>
      </c>
      <c r="E8" s="110">
        <v>4319</v>
      </c>
      <c r="F8" s="110">
        <v>-1380.07</v>
      </c>
      <c r="G8" s="110">
        <v>0</v>
      </c>
      <c r="H8" s="76">
        <v>5292</v>
      </c>
      <c r="I8" s="44">
        <f t="shared" si="0"/>
        <v>1.22528363047002</v>
      </c>
    </row>
    <row r="9" s="27" customFormat="1" ht="19" customHeight="1" spans="1:9">
      <c r="A9" s="109">
        <v>3</v>
      </c>
      <c r="B9" s="108">
        <v>50102</v>
      </c>
      <c r="C9" s="109" t="s">
        <v>514</v>
      </c>
      <c r="D9" s="110">
        <v>1419.08</v>
      </c>
      <c r="E9" s="110">
        <v>1562.273659</v>
      </c>
      <c r="F9" s="110">
        <v>143.193659</v>
      </c>
      <c r="G9" s="110">
        <v>0</v>
      </c>
      <c r="H9" s="76">
        <v>1767</v>
      </c>
      <c r="I9" s="44">
        <f t="shared" si="0"/>
        <v>1.13104384102017</v>
      </c>
    </row>
    <row r="10" s="27" customFormat="1" ht="19" customHeight="1" spans="1:9">
      <c r="A10" s="109">
        <v>4</v>
      </c>
      <c r="B10" s="108">
        <v>50103</v>
      </c>
      <c r="C10" s="109" t="s">
        <v>425</v>
      </c>
      <c r="D10" s="110">
        <v>620.33</v>
      </c>
      <c r="E10" s="110">
        <v>636.624</v>
      </c>
      <c r="F10" s="110">
        <v>16.294</v>
      </c>
      <c r="G10" s="110">
        <v>0</v>
      </c>
      <c r="H10" s="76">
        <v>580</v>
      </c>
      <c r="I10" s="44">
        <f t="shared" si="0"/>
        <v>0.911055819447586</v>
      </c>
    </row>
    <row r="11" s="27" customFormat="1" ht="19" customHeight="1" spans="1:9">
      <c r="A11" s="109">
        <v>5</v>
      </c>
      <c r="B11" s="108">
        <v>50199</v>
      </c>
      <c r="C11" s="109" t="s">
        <v>515</v>
      </c>
      <c r="D11" s="110">
        <v>76</v>
      </c>
      <c r="E11" s="110">
        <v>76.32</v>
      </c>
      <c r="F11" s="110">
        <v>0.319999999999993</v>
      </c>
      <c r="G11" s="110">
        <v>0</v>
      </c>
      <c r="H11" s="76">
        <v>74</v>
      </c>
      <c r="I11" s="44">
        <f t="shared" si="0"/>
        <v>0.969601677148847</v>
      </c>
    </row>
    <row r="12" s="27" customFormat="1" ht="19" customHeight="1" spans="1:9">
      <c r="A12" s="107">
        <v>6</v>
      </c>
      <c r="B12" s="108">
        <v>502</v>
      </c>
      <c r="C12" s="109" t="s">
        <v>516</v>
      </c>
      <c r="D12" s="110">
        <v>13984.6</v>
      </c>
      <c r="E12" s="110">
        <v>14478.202236</v>
      </c>
      <c r="F12" s="110">
        <v>-1694.217764</v>
      </c>
      <c r="G12" s="110">
        <v>2187.82</v>
      </c>
      <c r="H12" s="76">
        <v>13731</v>
      </c>
      <c r="I12" s="44">
        <f t="shared" si="0"/>
        <v>0.948391228149716</v>
      </c>
    </row>
    <row r="13" s="27" customFormat="1" ht="19" customHeight="1" spans="1:9">
      <c r="A13" s="109">
        <v>7</v>
      </c>
      <c r="B13" s="108">
        <v>50201</v>
      </c>
      <c r="C13" s="111" t="s">
        <v>517</v>
      </c>
      <c r="D13" s="110">
        <v>3954.33</v>
      </c>
      <c r="E13" s="110">
        <v>4247.878644</v>
      </c>
      <c r="F13" s="110">
        <v>-168.451356</v>
      </c>
      <c r="G13" s="110">
        <v>462</v>
      </c>
      <c r="H13" s="76">
        <v>3395</v>
      </c>
      <c r="I13" s="44">
        <f t="shared" si="0"/>
        <v>0.799222455376717</v>
      </c>
    </row>
    <row r="14" s="27" customFormat="1" ht="19" customHeight="1" spans="1:9">
      <c r="A14" s="109">
        <v>8</v>
      </c>
      <c r="B14" s="108">
        <v>50202</v>
      </c>
      <c r="C14" s="109" t="s">
        <v>518</v>
      </c>
      <c r="D14" s="110">
        <v>42</v>
      </c>
      <c r="E14" s="110">
        <v>32</v>
      </c>
      <c r="F14" s="110">
        <v>-10</v>
      </c>
      <c r="G14" s="110">
        <v>0</v>
      </c>
      <c r="H14" s="76">
        <v>30</v>
      </c>
      <c r="I14" s="44">
        <f t="shared" si="0"/>
        <v>0.9375</v>
      </c>
    </row>
    <row r="15" s="27" customFormat="1" ht="19" customHeight="1" spans="1:9">
      <c r="A15" s="109">
        <v>9</v>
      </c>
      <c r="B15" s="108">
        <v>50203</v>
      </c>
      <c r="C15" s="109" t="s">
        <v>519</v>
      </c>
      <c r="D15" s="110">
        <v>29</v>
      </c>
      <c r="E15" s="110">
        <v>29.63</v>
      </c>
      <c r="F15" s="110">
        <v>0.629999999999999</v>
      </c>
      <c r="G15" s="110">
        <v>0</v>
      </c>
      <c r="H15" s="76">
        <v>22</v>
      </c>
      <c r="I15" s="44">
        <f t="shared" si="0"/>
        <v>0.742490718866014</v>
      </c>
    </row>
    <row r="16" s="27" customFormat="1" ht="19" customHeight="1" spans="1:9">
      <c r="A16" s="109">
        <v>10</v>
      </c>
      <c r="B16" s="108">
        <v>50204</v>
      </c>
      <c r="C16" s="109" t="s">
        <v>520</v>
      </c>
      <c r="D16" s="110">
        <v>117</v>
      </c>
      <c r="E16" s="110">
        <v>258.9584</v>
      </c>
      <c r="F16" s="110">
        <v>65.9584</v>
      </c>
      <c r="G16" s="110">
        <v>76</v>
      </c>
      <c r="H16" s="76">
        <v>185</v>
      </c>
      <c r="I16" s="44">
        <f t="shared" si="0"/>
        <v>0.714400459687734</v>
      </c>
    </row>
    <row r="17" s="27" customFormat="1" ht="19" customHeight="1" spans="1:9">
      <c r="A17" s="109">
        <v>11</v>
      </c>
      <c r="B17" s="108">
        <v>50205</v>
      </c>
      <c r="C17" s="109" t="s">
        <v>521</v>
      </c>
      <c r="D17" s="110">
        <v>5663.63</v>
      </c>
      <c r="E17" s="110">
        <v>6710.037674</v>
      </c>
      <c r="F17" s="110">
        <v>0.407674000000043</v>
      </c>
      <c r="G17" s="110">
        <v>1046</v>
      </c>
      <c r="H17" s="76">
        <v>6519</v>
      </c>
      <c r="I17" s="44">
        <f t="shared" si="0"/>
        <v>0.971529567599861</v>
      </c>
    </row>
    <row r="18" s="27" customFormat="1" ht="19" customHeight="1" spans="1:9">
      <c r="A18" s="109">
        <v>12</v>
      </c>
      <c r="B18" s="108">
        <v>50206</v>
      </c>
      <c r="C18" s="108" t="s">
        <v>522</v>
      </c>
      <c r="D18" s="110">
        <v>38</v>
      </c>
      <c r="E18" s="110">
        <v>135.1995</v>
      </c>
      <c r="F18" s="110">
        <v>97.1995</v>
      </c>
      <c r="G18" s="110">
        <v>0</v>
      </c>
      <c r="H18" s="76">
        <v>135</v>
      </c>
      <c r="I18" s="44">
        <f t="shared" si="0"/>
        <v>0.998524402826934</v>
      </c>
    </row>
    <row r="19" s="27" customFormat="1" ht="19" customHeight="1" spans="1:9">
      <c r="A19" s="109">
        <v>13</v>
      </c>
      <c r="B19" s="108">
        <v>50208</v>
      </c>
      <c r="C19" s="109" t="s">
        <v>524</v>
      </c>
      <c r="D19" s="110">
        <v>207</v>
      </c>
      <c r="E19" s="110">
        <v>196.045249</v>
      </c>
      <c r="F19" s="110">
        <v>-10.954751</v>
      </c>
      <c r="G19" s="110">
        <v>0</v>
      </c>
      <c r="H19" s="76">
        <v>162</v>
      </c>
      <c r="I19" s="44">
        <f t="shared" si="0"/>
        <v>0.826339841574024</v>
      </c>
    </row>
    <row r="20" s="27" customFormat="1" ht="19" customHeight="1" spans="1:9">
      <c r="A20" s="109">
        <v>14</v>
      </c>
      <c r="B20" s="108">
        <v>50209</v>
      </c>
      <c r="C20" s="109" t="s">
        <v>525</v>
      </c>
      <c r="D20" s="110">
        <v>469.84</v>
      </c>
      <c r="E20" s="110">
        <v>439.82025</v>
      </c>
      <c r="F20" s="110">
        <v>-45.01975</v>
      </c>
      <c r="G20" s="110">
        <v>15</v>
      </c>
      <c r="H20" s="76">
        <v>312</v>
      </c>
      <c r="I20" s="44">
        <f t="shared" si="0"/>
        <v>0.709380707232102</v>
      </c>
    </row>
    <row r="21" s="27" customFormat="1" ht="19" customHeight="1" spans="1:9">
      <c r="A21" s="109">
        <v>15</v>
      </c>
      <c r="B21" s="108">
        <v>50299</v>
      </c>
      <c r="C21" s="109" t="s">
        <v>526</v>
      </c>
      <c r="D21" s="110">
        <v>3463.8</v>
      </c>
      <c r="E21" s="110">
        <v>2428.632519</v>
      </c>
      <c r="F21" s="110">
        <v>-1623.987481</v>
      </c>
      <c r="G21" s="110">
        <v>588.82</v>
      </c>
      <c r="H21" s="76">
        <v>2971</v>
      </c>
      <c r="I21" s="44">
        <f t="shared" si="0"/>
        <v>1.22332216865124</v>
      </c>
    </row>
    <row r="22" s="27" customFormat="1" ht="19" customHeight="1" spans="1:9">
      <c r="A22" s="109">
        <v>16</v>
      </c>
      <c r="B22" s="108">
        <v>503</v>
      </c>
      <c r="C22" s="109" t="s">
        <v>527</v>
      </c>
      <c r="D22" s="110">
        <v>6832.2298</v>
      </c>
      <c r="E22" s="110">
        <v>24565.940576</v>
      </c>
      <c r="F22" s="110">
        <v>13209.980776</v>
      </c>
      <c r="G22" s="110">
        <v>4523.73</v>
      </c>
      <c r="H22" s="76">
        <v>20845</v>
      </c>
      <c r="I22" s="44">
        <f t="shared" si="0"/>
        <v>0.848532541854505</v>
      </c>
    </row>
    <row r="23" s="27" customFormat="1" ht="19" customHeight="1" spans="1:9">
      <c r="A23" s="107">
        <v>17</v>
      </c>
      <c r="B23" s="108">
        <v>50301</v>
      </c>
      <c r="C23" s="109" t="s">
        <v>528</v>
      </c>
      <c r="D23" s="110">
        <v>953</v>
      </c>
      <c r="E23" s="110">
        <v>332.2139</v>
      </c>
      <c r="F23" s="110">
        <v>-620.7861</v>
      </c>
      <c r="G23" s="110">
        <v>0</v>
      </c>
      <c r="H23" s="76">
        <v>1566</v>
      </c>
      <c r="I23" s="44">
        <f t="shared" si="0"/>
        <v>4.71383045682315</v>
      </c>
    </row>
    <row r="24" s="27" customFormat="1" ht="19" customHeight="1" spans="1:9">
      <c r="A24" s="109">
        <v>18</v>
      </c>
      <c r="B24" s="108">
        <v>50302</v>
      </c>
      <c r="C24" s="109" t="s">
        <v>529</v>
      </c>
      <c r="D24" s="110">
        <v>2217.2298</v>
      </c>
      <c r="E24" s="110">
        <v>9336.038576</v>
      </c>
      <c r="F24" s="110">
        <v>5883.808776</v>
      </c>
      <c r="G24" s="110">
        <v>1235</v>
      </c>
      <c r="H24" s="76">
        <v>9974</v>
      </c>
      <c r="I24" s="44">
        <f t="shared" si="0"/>
        <v>1.06833320351096</v>
      </c>
    </row>
    <row r="25" s="27" customFormat="1" ht="19" customHeight="1" spans="1:9">
      <c r="A25" s="109">
        <v>19</v>
      </c>
      <c r="B25" s="108">
        <v>50303</v>
      </c>
      <c r="C25" s="109" t="s">
        <v>530</v>
      </c>
      <c r="D25" s="110"/>
      <c r="E25" s="110">
        <v>20</v>
      </c>
      <c r="F25" s="110">
        <v>20</v>
      </c>
      <c r="G25" s="110">
        <v>0</v>
      </c>
      <c r="H25" s="76">
        <v>20</v>
      </c>
      <c r="I25" s="44">
        <f t="shared" si="0"/>
        <v>1</v>
      </c>
    </row>
    <row r="26" s="27" customFormat="1" ht="19" customHeight="1" spans="1:9">
      <c r="A26" s="109">
        <v>20</v>
      </c>
      <c r="B26" s="108">
        <v>50305</v>
      </c>
      <c r="C26" s="109" t="s">
        <v>531</v>
      </c>
      <c r="D26" s="110">
        <v>60</v>
      </c>
      <c r="E26" s="110">
        <v>3474.4</v>
      </c>
      <c r="F26" s="110">
        <v>3414.4</v>
      </c>
      <c r="G26" s="110">
        <v>0</v>
      </c>
      <c r="H26" s="76">
        <v>8</v>
      </c>
      <c r="I26" s="44">
        <f t="shared" si="0"/>
        <v>0.00230255583697905</v>
      </c>
    </row>
    <row r="27" s="27" customFormat="1" ht="19" customHeight="1" spans="1:9">
      <c r="A27" s="109">
        <v>21</v>
      </c>
      <c r="B27" s="108">
        <v>50306</v>
      </c>
      <c r="C27" s="109" t="s">
        <v>532</v>
      </c>
      <c r="D27" s="110">
        <v>651</v>
      </c>
      <c r="E27" s="110">
        <v>529.5185</v>
      </c>
      <c r="F27" s="110">
        <v>-545.2115</v>
      </c>
      <c r="G27" s="110">
        <v>423.73</v>
      </c>
      <c r="H27" s="76">
        <v>495</v>
      </c>
      <c r="I27" s="44">
        <f t="shared" si="0"/>
        <v>0.934811531608433</v>
      </c>
    </row>
    <row r="28" s="27" customFormat="1" ht="19" customHeight="1" spans="1:9">
      <c r="A28" s="109">
        <v>22</v>
      </c>
      <c r="B28" s="108">
        <v>50307</v>
      </c>
      <c r="C28" s="109" t="s">
        <v>533</v>
      </c>
      <c r="D28" s="110">
        <v>280</v>
      </c>
      <c r="E28" s="110">
        <v>352.7</v>
      </c>
      <c r="F28" s="110">
        <v>72.7</v>
      </c>
      <c r="G28" s="110">
        <v>0</v>
      </c>
      <c r="H28" s="76">
        <v>198</v>
      </c>
      <c r="I28" s="44">
        <f t="shared" si="0"/>
        <v>0.561383612134959</v>
      </c>
    </row>
    <row r="29" s="27" customFormat="1" ht="19" customHeight="1" spans="1:9">
      <c r="A29" s="109">
        <v>23</v>
      </c>
      <c r="B29" s="108">
        <v>50399</v>
      </c>
      <c r="C29" s="109" t="s">
        <v>534</v>
      </c>
      <c r="D29" s="110">
        <v>2671</v>
      </c>
      <c r="E29" s="110">
        <v>10521.0696</v>
      </c>
      <c r="F29" s="110">
        <v>4985.0696</v>
      </c>
      <c r="G29" s="110">
        <v>2865</v>
      </c>
      <c r="H29" s="76">
        <v>8584</v>
      </c>
      <c r="I29" s="44">
        <f t="shared" si="0"/>
        <v>0.815886628104808</v>
      </c>
    </row>
    <row r="30" s="27" customFormat="1" ht="19" customHeight="1" spans="1:9">
      <c r="A30" s="107">
        <v>24</v>
      </c>
      <c r="B30" s="108">
        <v>504</v>
      </c>
      <c r="C30" s="109" t="s">
        <v>535</v>
      </c>
      <c r="D30" s="110">
        <v>1227</v>
      </c>
      <c r="E30" s="110">
        <v>3912.763246</v>
      </c>
      <c r="F30" s="110">
        <v>2685.763246</v>
      </c>
      <c r="G30" s="110">
        <v>0</v>
      </c>
      <c r="H30" s="76">
        <v>4171</v>
      </c>
      <c r="I30" s="44">
        <f t="shared" si="0"/>
        <v>1.0659985636146</v>
      </c>
    </row>
    <row r="31" s="27" customFormat="1" ht="19" customHeight="1" spans="1:9">
      <c r="A31" s="109">
        <v>25</v>
      </c>
      <c r="B31" s="108">
        <v>50402</v>
      </c>
      <c r="C31" s="109" t="s">
        <v>529</v>
      </c>
      <c r="D31" s="110">
        <v>1206</v>
      </c>
      <c r="E31" s="110">
        <v>3610.515246</v>
      </c>
      <c r="F31" s="110">
        <v>2404.515246</v>
      </c>
      <c r="G31" s="110">
        <v>0</v>
      </c>
      <c r="H31" s="76">
        <v>4070</v>
      </c>
      <c r="I31" s="44">
        <f t="shared" si="0"/>
        <v>1.12726293138051</v>
      </c>
    </row>
    <row r="32" s="27" customFormat="1" ht="19" customHeight="1" spans="1:9">
      <c r="A32" s="109">
        <v>26</v>
      </c>
      <c r="B32" s="108">
        <v>50404</v>
      </c>
      <c r="C32" s="109" t="s">
        <v>532</v>
      </c>
      <c r="D32" s="110">
        <v>21</v>
      </c>
      <c r="E32" s="110">
        <v>302.248</v>
      </c>
      <c r="F32" s="110">
        <v>281.248</v>
      </c>
      <c r="G32" s="110">
        <v>0</v>
      </c>
      <c r="H32" s="76">
        <v>98</v>
      </c>
      <c r="I32" s="44">
        <f t="shared" si="0"/>
        <v>0.324237050369233</v>
      </c>
    </row>
    <row r="33" s="27" customFormat="1" ht="19" customHeight="1" spans="1:9">
      <c r="A33" s="109">
        <v>27</v>
      </c>
      <c r="B33" s="108">
        <v>50499</v>
      </c>
      <c r="C33" s="56" t="s">
        <v>534</v>
      </c>
      <c r="D33" s="110"/>
      <c r="E33" s="110"/>
      <c r="F33" s="110"/>
      <c r="G33" s="110"/>
      <c r="H33" s="76">
        <v>3</v>
      </c>
      <c r="I33" s="44" t="str">
        <f t="shared" si="0"/>
        <v/>
      </c>
    </row>
    <row r="34" s="27" customFormat="1" ht="19" customHeight="1" spans="1:9">
      <c r="A34" s="109">
        <v>28</v>
      </c>
      <c r="B34" s="108">
        <v>505</v>
      </c>
      <c r="C34" s="109" t="s">
        <v>536</v>
      </c>
      <c r="D34" s="110">
        <v>17457</v>
      </c>
      <c r="E34" s="110">
        <v>16626.898596</v>
      </c>
      <c r="F34" s="110">
        <v>-5004.101404</v>
      </c>
      <c r="G34" s="110">
        <v>4174</v>
      </c>
      <c r="H34" s="76">
        <v>18803</v>
      </c>
      <c r="I34" s="44">
        <f t="shared" si="0"/>
        <v>1.13087837105854</v>
      </c>
    </row>
    <row r="35" s="27" customFormat="1" ht="19" customHeight="1" spans="1:9">
      <c r="A35" s="107">
        <v>29</v>
      </c>
      <c r="B35" s="108">
        <v>50501</v>
      </c>
      <c r="C35" s="27" t="s">
        <v>537</v>
      </c>
      <c r="D35" s="110">
        <v>12443</v>
      </c>
      <c r="E35" s="110">
        <v>10526.409174</v>
      </c>
      <c r="F35" s="110">
        <v>-1916.590826</v>
      </c>
      <c r="G35" s="110">
        <v>0</v>
      </c>
      <c r="H35" s="76">
        <v>12323</v>
      </c>
      <c r="I35" s="44">
        <f t="shared" si="0"/>
        <v>1.17067461432504</v>
      </c>
    </row>
    <row r="36" s="27" customFormat="1" ht="19" customHeight="1" spans="1:9">
      <c r="A36" s="109">
        <v>30</v>
      </c>
      <c r="B36" s="108">
        <v>50502</v>
      </c>
      <c r="C36" s="109" t="s">
        <v>538</v>
      </c>
      <c r="D36" s="110">
        <v>5014</v>
      </c>
      <c r="E36" s="110">
        <v>6100.489422</v>
      </c>
      <c r="F36" s="110">
        <v>-3087.510578</v>
      </c>
      <c r="G36" s="110">
        <v>4174</v>
      </c>
      <c r="H36" s="76">
        <v>6480</v>
      </c>
      <c r="I36" s="44">
        <f t="shared" si="0"/>
        <v>1.06220985756182</v>
      </c>
    </row>
    <row r="37" s="27" customFormat="1" ht="19" customHeight="1" spans="1:9">
      <c r="A37" s="109">
        <v>31</v>
      </c>
      <c r="B37" s="108">
        <v>506</v>
      </c>
      <c r="C37" s="109" t="s">
        <v>539</v>
      </c>
      <c r="D37" s="110">
        <v>3166</v>
      </c>
      <c r="E37" s="110">
        <v>9251</v>
      </c>
      <c r="F37" s="110">
        <v>6085</v>
      </c>
      <c r="G37" s="110">
        <v>0</v>
      </c>
      <c r="H37" s="76">
        <v>9708</v>
      </c>
      <c r="I37" s="44">
        <f t="shared" si="0"/>
        <v>1.04940006485785</v>
      </c>
    </row>
    <row r="38" s="27" customFormat="1" ht="19" customHeight="1" spans="1:9">
      <c r="A38" s="107">
        <v>32</v>
      </c>
      <c r="B38" s="108">
        <v>50601</v>
      </c>
      <c r="C38" s="109" t="s">
        <v>540</v>
      </c>
      <c r="D38" s="110">
        <v>3166</v>
      </c>
      <c r="E38" s="110">
        <v>8144.911245</v>
      </c>
      <c r="F38" s="110">
        <v>4978.911245</v>
      </c>
      <c r="G38" s="110">
        <v>0</v>
      </c>
      <c r="H38" s="76">
        <v>5601</v>
      </c>
      <c r="I38" s="44">
        <f t="shared" si="0"/>
        <v>0.68766863523999</v>
      </c>
    </row>
    <row r="39" s="27" customFormat="1" ht="19" customHeight="1" spans="1:9">
      <c r="A39" s="109">
        <v>33</v>
      </c>
      <c r="B39" s="108">
        <v>50602</v>
      </c>
      <c r="C39" s="109" t="s">
        <v>541</v>
      </c>
      <c r="D39" s="110"/>
      <c r="E39" s="110">
        <v>1107</v>
      </c>
      <c r="F39" s="110">
        <v>1107</v>
      </c>
      <c r="G39" s="110">
        <v>0</v>
      </c>
      <c r="H39" s="76">
        <v>4107</v>
      </c>
      <c r="I39" s="44">
        <f t="shared" si="0"/>
        <v>3.710027100271</v>
      </c>
    </row>
    <row r="40" s="27" customFormat="1" ht="19" customHeight="1" spans="1:9">
      <c r="A40" s="109">
        <v>34</v>
      </c>
      <c r="B40" s="108">
        <v>507</v>
      </c>
      <c r="C40" s="109" t="s">
        <v>542</v>
      </c>
      <c r="D40" s="110">
        <v>1769</v>
      </c>
      <c r="E40" s="110">
        <v>6917.929853</v>
      </c>
      <c r="F40" s="110">
        <v>1484.929853</v>
      </c>
      <c r="G40" s="110">
        <v>3664</v>
      </c>
      <c r="H40" s="76">
        <v>15403</v>
      </c>
      <c r="I40" s="44">
        <f t="shared" si="0"/>
        <v>2.22653312873943</v>
      </c>
    </row>
    <row r="41" s="27" customFormat="1" ht="19" customHeight="1" spans="1:9">
      <c r="A41" s="107">
        <v>35</v>
      </c>
      <c r="B41" s="108">
        <v>50701</v>
      </c>
      <c r="C41" s="109" t="s">
        <v>543</v>
      </c>
      <c r="D41" s="110">
        <v>70</v>
      </c>
      <c r="E41" s="110">
        <v>556</v>
      </c>
      <c r="F41" s="110">
        <v>486</v>
      </c>
      <c r="G41" s="110">
        <v>0</v>
      </c>
      <c r="H41" s="76">
        <v>429</v>
      </c>
      <c r="I41" s="44">
        <f t="shared" si="0"/>
        <v>0.77158273381295</v>
      </c>
    </row>
    <row r="42" s="27" customFormat="1" ht="19" customHeight="1" spans="1:9">
      <c r="A42" s="109">
        <v>36</v>
      </c>
      <c r="B42" s="108">
        <v>50702</v>
      </c>
      <c r="C42" s="109" t="s">
        <v>544</v>
      </c>
      <c r="D42" s="110">
        <v>1</v>
      </c>
      <c r="E42" s="110"/>
      <c r="F42" s="110">
        <v>-1</v>
      </c>
      <c r="G42" s="110">
        <v>0</v>
      </c>
      <c r="H42" s="76">
        <v>1</v>
      </c>
      <c r="I42" s="44" t="str">
        <f t="shared" si="0"/>
        <v/>
      </c>
    </row>
    <row r="43" s="27" customFormat="1" ht="19" customHeight="1" spans="1:9">
      <c r="A43" s="107">
        <v>37</v>
      </c>
      <c r="B43" s="108">
        <v>50799</v>
      </c>
      <c r="C43" s="109" t="s">
        <v>545</v>
      </c>
      <c r="D43" s="110">
        <v>1698</v>
      </c>
      <c r="E43" s="110">
        <v>6361.929853</v>
      </c>
      <c r="F43" s="110">
        <v>999.929853</v>
      </c>
      <c r="G43" s="110">
        <v>3664</v>
      </c>
      <c r="H43" s="76">
        <v>14973</v>
      </c>
      <c r="I43" s="44">
        <f t="shared" si="0"/>
        <v>2.35353113693</v>
      </c>
    </row>
    <row r="44" s="27" customFormat="1" ht="19" customHeight="1" spans="1:9">
      <c r="A44" s="109">
        <v>38</v>
      </c>
      <c r="B44" s="108">
        <v>508</v>
      </c>
      <c r="C44" s="109" t="s">
        <v>546</v>
      </c>
      <c r="D44" s="110">
        <v>468</v>
      </c>
      <c r="E44" s="110">
        <v>1031.0541</v>
      </c>
      <c r="F44" s="110">
        <v>563.0541</v>
      </c>
      <c r="G44" s="110">
        <v>0</v>
      </c>
      <c r="H44" s="76">
        <v>1031</v>
      </c>
      <c r="I44" s="44">
        <f t="shared" si="0"/>
        <v>0.999947529426438</v>
      </c>
    </row>
    <row r="45" s="27" customFormat="1" ht="19" customHeight="1" spans="1:9">
      <c r="A45" s="109">
        <v>39</v>
      </c>
      <c r="B45" s="108">
        <v>50802</v>
      </c>
      <c r="C45" s="109" t="s">
        <v>548</v>
      </c>
      <c r="D45" s="110">
        <v>468</v>
      </c>
      <c r="E45" s="110">
        <v>1031.0541</v>
      </c>
      <c r="F45" s="110">
        <v>563.0541</v>
      </c>
      <c r="G45" s="110">
        <v>0</v>
      </c>
      <c r="H45" s="76">
        <v>1000</v>
      </c>
      <c r="I45" s="44">
        <f t="shared" si="0"/>
        <v>0.969881211858815</v>
      </c>
    </row>
    <row r="46" s="27" customFormat="1" ht="19" customHeight="1" spans="1:9">
      <c r="A46" s="109">
        <v>40</v>
      </c>
      <c r="B46" s="108">
        <v>50802</v>
      </c>
      <c r="C46" s="56" t="s">
        <v>548</v>
      </c>
      <c r="D46" s="110"/>
      <c r="E46" s="110"/>
      <c r="F46" s="110">
        <v>0</v>
      </c>
      <c r="G46" s="110">
        <v>0</v>
      </c>
      <c r="H46" s="76">
        <v>31</v>
      </c>
      <c r="I46" s="44" t="str">
        <f t="shared" si="0"/>
        <v/>
      </c>
    </row>
    <row r="47" s="27" customFormat="1" ht="19" customHeight="1" spans="1:9">
      <c r="A47" s="109">
        <v>41</v>
      </c>
      <c r="B47" s="108">
        <v>509</v>
      </c>
      <c r="C47" s="27" t="s">
        <v>549</v>
      </c>
      <c r="D47" s="110">
        <v>21941.8</v>
      </c>
      <c r="E47" s="110">
        <v>20809.321707</v>
      </c>
      <c r="F47" s="110">
        <v>-1132.478293</v>
      </c>
      <c r="G47" s="110">
        <v>0</v>
      </c>
      <c r="H47" s="76">
        <f>SUM(H48:H52)</f>
        <v>20138</v>
      </c>
      <c r="I47" s="44">
        <f t="shared" si="0"/>
        <v>0.967739375821453</v>
      </c>
    </row>
    <row r="48" s="27" customFormat="1" ht="19" customHeight="1" spans="1:9">
      <c r="A48" s="107">
        <v>42</v>
      </c>
      <c r="B48" s="108">
        <v>50901</v>
      </c>
      <c r="C48" s="109" t="s">
        <v>550</v>
      </c>
      <c r="D48" s="110">
        <v>2297.8</v>
      </c>
      <c r="E48" s="110">
        <v>2765.28789</v>
      </c>
      <c r="F48" s="110">
        <v>467.48789</v>
      </c>
      <c r="G48" s="110">
        <v>0</v>
      </c>
      <c r="H48" s="76">
        <v>2451</v>
      </c>
      <c r="I48" s="44">
        <f t="shared" si="0"/>
        <v>0.886345327321417</v>
      </c>
    </row>
    <row r="49" s="27" customFormat="1" ht="19" customHeight="1" spans="1:9">
      <c r="A49" s="109">
        <v>43</v>
      </c>
      <c r="B49" s="108">
        <v>50902</v>
      </c>
      <c r="C49" s="109" t="s">
        <v>551</v>
      </c>
      <c r="D49" s="110">
        <v>20</v>
      </c>
      <c r="E49" s="110">
        <v>77.52</v>
      </c>
      <c r="F49" s="110">
        <v>57.52</v>
      </c>
      <c r="G49" s="110">
        <v>0</v>
      </c>
      <c r="H49" s="76">
        <v>82</v>
      </c>
      <c r="I49" s="44">
        <f t="shared" si="0"/>
        <v>1.0577915376677</v>
      </c>
    </row>
    <row r="50" s="27" customFormat="1" ht="19" customHeight="1" spans="1:9">
      <c r="A50" s="107">
        <v>46</v>
      </c>
      <c r="B50" s="108">
        <v>50903</v>
      </c>
      <c r="C50" s="109" t="s">
        <v>562</v>
      </c>
      <c r="D50" s="110">
        <v>30</v>
      </c>
      <c r="E50" s="110">
        <v>225.97181</v>
      </c>
      <c r="F50" s="110">
        <v>195.97181</v>
      </c>
      <c r="G50" s="110">
        <v>0</v>
      </c>
      <c r="H50" s="76">
        <v>214</v>
      </c>
      <c r="I50" s="44">
        <f t="shared" si="0"/>
        <v>0.947020781043441</v>
      </c>
    </row>
    <row r="51" s="27" customFormat="1" ht="19" customHeight="1" spans="1:9">
      <c r="A51" s="109">
        <v>47</v>
      </c>
      <c r="B51" s="108">
        <v>50905</v>
      </c>
      <c r="C51" s="109" t="s">
        <v>552</v>
      </c>
      <c r="D51" s="110">
        <v>990</v>
      </c>
      <c r="E51" s="110">
        <v>945.943036</v>
      </c>
      <c r="F51" s="110">
        <v>-44.056964</v>
      </c>
      <c r="G51" s="110">
        <v>0</v>
      </c>
      <c r="H51" s="76">
        <v>850</v>
      </c>
      <c r="I51" s="44">
        <f t="shared" si="0"/>
        <v>0.898574192791034</v>
      </c>
    </row>
    <row r="52" s="27" customFormat="1" ht="21" customHeight="1" spans="2:16360">
      <c r="B52" s="108">
        <v>50999</v>
      </c>
      <c r="C52" s="109" t="s">
        <v>553</v>
      </c>
      <c r="D52" s="110">
        <v>18604</v>
      </c>
      <c r="E52" s="110">
        <v>16794.598971</v>
      </c>
      <c r="F52" s="110">
        <v>-1809.401029</v>
      </c>
      <c r="G52" s="110">
        <v>0</v>
      </c>
      <c r="H52" s="76">
        <f>16742-201</f>
        <v>16541</v>
      </c>
      <c r="I52" s="44">
        <f t="shared" si="0"/>
        <v>0.984899968648379</v>
      </c>
      <c r="XCY52"/>
      <c r="XCZ52"/>
      <c r="XDA52"/>
      <c r="XDB52"/>
      <c r="XDC52"/>
      <c r="XDD52"/>
      <c r="XDE52"/>
      <c r="XDF52"/>
      <c r="XDG52"/>
      <c r="XDH52"/>
      <c r="XDI52"/>
      <c r="XDJ52"/>
      <c r="XDK52"/>
      <c r="XDL52"/>
      <c r="XDM52"/>
      <c r="XDN52"/>
      <c r="XDO52"/>
      <c r="XDP52"/>
      <c r="XDQ52"/>
      <c r="XDR52"/>
      <c r="XDS52"/>
      <c r="XDT52"/>
      <c r="XDU52"/>
      <c r="XDV52"/>
      <c r="XDW52"/>
      <c r="XDX52"/>
      <c r="XDY52"/>
      <c r="XDZ52"/>
      <c r="XEA52"/>
      <c r="XEB52"/>
      <c r="XEC52"/>
      <c r="XED52"/>
      <c r="XEE52"/>
      <c r="XEF52"/>
    </row>
    <row r="53" s="27" customFormat="1" ht="21" customHeight="1" spans="2:16360">
      <c r="B53" s="108">
        <v>511</v>
      </c>
      <c r="C53" s="109" t="s">
        <v>557</v>
      </c>
      <c r="D53" s="110">
        <v>1195</v>
      </c>
      <c r="E53" s="110">
        <v>1802.846381</v>
      </c>
      <c r="F53" s="110">
        <v>607.846381</v>
      </c>
      <c r="G53" s="110">
        <v>0</v>
      </c>
      <c r="H53" s="76">
        <v>1172</v>
      </c>
      <c r="I53" s="44">
        <f t="shared" si="0"/>
        <v>0.650083119866218</v>
      </c>
      <c r="XCY53"/>
      <c r="XCZ53"/>
      <c r="XDA53"/>
      <c r="XDB53"/>
      <c r="XDC53"/>
      <c r="XDD53"/>
      <c r="XDE53"/>
      <c r="XDF53"/>
      <c r="XDG53"/>
      <c r="XDH53"/>
      <c r="XDI53"/>
      <c r="XDJ53"/>
      <c r="XDK53"/>
      <c r="XDL53"/>
      <c r="XDM53"/>
      <c r="XDN53"/>
      <c r="XDO53"/>
      <c r="XDP53"/>
      <c r="XDQ53"/>
      <c r="XDR53"/>
      <c r="XDS53"/>
      <c r="XDT53"/>
      <c r="XDU53"/>
      <c r="XDV53"/>
      <c r="XDW53"/>
      <c r="XDX53"/>
      <c r="XDY53"/>
      <c r="XDZ53"/>
      <c r="XEA53"/>
      <c r="XEB53"/>
      <c r="XEC53"/>
      <c r="XED53"/>
      <c r="XEE53"/>
      <c r="XEF53"/>
    </row>
    <row r="54" s="27" customFormat="1" ht="21" customHeight="1" spans="2:16360">
      <c r="B54" s="108">
        <v>51101</v>
      </c>
      <c r="C54" s="27" t="s">
        <v>29</v>
      </c>
      <c r="D54" s="110">
        <v>1195</v>
      </c>
      <c r="E54" s="110">
        <v>1791.995655</v>
      </c>
      <c r="F54" s="110">
        <v>596.995655</v>
      </c>
      <c r="G54" s="110">
        <v>0</v>
      </c>
      <c r="H54" s="76">
        <v>1161</v>
      </c>
      <c r="I54" s="44">
        <f t="shared" si="0"/>
        <v>0.6478810351803</v>
      </c>
      <c r="XCY54"/>
      <c r="XCZ54"/>
      <c r="XDA54"/>
      <c r="XDB54"/>
      <c r="XDC54"/>
      <c r="XDD54"/>
      <c r="XDE54"/>
      <c r="XDF54"/>
      <c r="XDG54"/>
      <c r="XDH54"/>
      <c r="XDI54"/>
      <c r="XDJ54"/>
      <c r="XDK54"/>
      <c r="XDL54"/>
      <c r="XDM54"/>
      <c r="XDN54"/>
      <c r="XDO54"/>
      <c r="XDP54"/>
      <c r="XDQ54"/>
      <c r="XDR54"/>
      <c r="XDS54"/>
      <c r="XDT54"/>
      <c r="XDU54"/>
      <c r="XDV54"/>
      <c r="XDW54"/>
      <c r="XDX54"/>
      <c r="XDY54"/>
      <c r="XDZ54"/>
      <c r="XEA54"/>
      <c r="XEB54"/>
      <c r="XEC54"/>
      <c r="XED54"/>
      <c r="XEE54"/>
      <c r="XEF54"/>
    </row>
    <row r="55" s="27" customFormat="1" ht="21" customHeight="1" spans="2:16360">
      <c r="B55" s="108">
        <v>51103</v>
      </c>
      <c r="C55" s="109" t="s">
        <v>559</v>
      </c>
      <c r="D55" s="110"/>
      <c r="E55" s="110">
        <v>10.850726</v>
      </c>
      <c r="F55" s="110">
        <v>10.850726</v>
      </c>
      <c r="G55" s="110">
        <v>0</v>
      </c>
      <c r="H55" s="76">
        <v>11</v>
      </c>
      <c r="I55" s="44">
        <f t="shared" si="0"/>
        <v>1.01375705183229</v>
      </c>
      <c r="XCY55"/>
      <c r="XCZ55"/>
      <c r="XDA55"/>
      <c r="XDB55"/>
      <c r="XDC55"/>
      <c r="XDD55"/>
      <c r="XDE55"/>
      <c r="XDF55"/>
      <c r="XDG55"/>
      <c r="XDH55"/>
      <c r="XDI55"/>
      <c r="XDJ55"/>
      <c r="XDK55"/>
      <c r="XDL55"/>
      <c r="XDM55"/>
      <c r="XDN55"/>
      <c r="XDO55"/>
      <c r="XDP55"/>
      <c r="XDQ55"/>
      <c r="XDR55"/>
      <c r="XDS55"/>
      <c r="XDT55"/>
      <c r="XDU55"/>
      <c r="XDV55"/>
      <c r="XDW55"/>
      <c r="XDX55"/>
      <c r="XDY55"/>
      <c r="XDZ55"/>
      <c r="XEA55"/>
      <c r="XEB55"/>
      <c r="XEC55"/>
      <c r="XED55"/>
      <c r="XEE55"/>
      <c r="XEF55"/>
    </row>
    <row r="56" s="27" customFormat="1" ht="21" customHeight="1" spans="2:16360">
      <c r="B56" s="108">
        <v>513</v>
      </c>
      <c r="C56" s="109" t="s">
        <v>563</v>
      </c>
      <c r="D56" s="110">
        <v>15</v>
      </c>
      <c r="E56" s="110">
        <v>8380.6876</v>
      </c>
      <c r="F56" s="110">
        <v>-0.312400000000707</v>
      </c>
      <c r="G56" s="110">
        <v>8366</v>
      </c>
      <c r="H56" s="76">
        <v>43</v>
      </c>
      <c r="I56" s="44">
        <f t="shared" si="0"/>
        <v>0.0051308439178666</v>
      </c>
      <c r="XCY56"/>
      <c r="XCZ56"/>
      <c r="XDA56"/>
      <c r="XDB56"/>
      <c r="XDC56"/>
      <c r="XDD56"/>
      <c r="XDE56"/>
      <c r="XDF56"/>
      <c r="XDG56"/>
      <c r="XDH56"/>
      <c r="XDI56"/>
      <c r="XDJ56"/>
      <c r="XDK56"/>
      <c r="XDL56"/>
      <c r="XDM56"/>
      <c r="XDN56"/>
      <c r="XDO56"/>
      <c r="XDP56"/>
      <c r="XDQ56"/>
      <c r="XDR56"/>
      <c r="XDS56"/>
      <c r="XDT56"/>
      <c r="XDU56"/>
      <c r="XDV56"/>
      <c r="XDW56"/>
      <c r="XDX56"/>
      <c r="XDY56"/>
      <c r="XDZ56"/>
      <c r="XEA56"/>
      <c r="XEB56"/>
      <c r="XEC56"/>
      <c r="XED56"/>
      <c r="XEE56"/>
      <c r="XEF56"/>
    </row>
    <row r="57" s="27" customFormat="1" ht="21" customHeight="1" spans="2:16360">
      <c r="B57" s="108">
        <v>51301</v>
      </c>
      <c r="C57" s="109" t="s">
        <v>560</v>
      </c>
      <c r="D57" s="110">
        <v>15</v>
      </c>
      <c r="E57" s="110">
        <v>8380.6876</v>
      </c>
      <c r="F57" s="110">
        <v>-0.312400000000707</v>
      </c>
      <c r="G57" s="110">
        <v>8366</v>
      </c>
      <c r="H57" s="76">
        <v>43</v>
      </c>
      <c r="I57" s="44">
        <f t="shared" si="0"/>
        <v>0.0051308439178666</v>
      </c>
      <c r="XCY57"/>
      <c r="XCZ57"/>
      <c r="XDA57"/>
      <c r="XDB57"/>
      <c r="XDC57"/>
      <c r="XDD57"/>
      <c r="XDE57"/>
      <c r="XDF57"/>
      <c r="XDG57"/>
      <c r="XDH57"/>
      <c r="XDI57"/>
      <c r="XDJ57"/>
      <c r="XDK57"/>
      <c r="XDL57"/>
      <c r="XDM57"/>
      <c r="XDN57"/>
      <c r="XDO57"/>
      <c r="XDP57"/>
      <c r="XDQ57"/>
      <c r="XDR57"/>
      <c r="XDS57"/>
      <c r="XDT57"/>
      <c r="XDU57"/>
      <c r="XDV57"/>
      <c r="XDW57"/>
      <c r="XDX57"/>
      <c r="XDY57"/>
      <c r="XDZ57"/>
      <c r="XEA57"/>
      <c r="XEB57"/>
      <c r="XEC57"/>
      <c r="XED57"/>
      <c r="XEE57"/>
      <c r="XEF57"/>
    </row>
    <row r="58" s="27" customFormat="1" ht="21" customHeight="1" spans="2:16360">
      <c r="B58" s="108">
        <v>514</v>
      </c>
      <c r="C58" s="109" t="s">
        <v>561</v>
      </c>
      <c r="D58" s="110">
        <v>67</v>
      </c>
      <c r="E58" s="110"/>
      <c r="F58" s="110">
        <v>-67</v>
      </c>
      <c r="G58" s="110">
        <v>0</v>
      </c>
      <c r="H58" s="76"/>
      <c r="I58" s="44" t="str">
        <f t="shared" si="0"/>
        <v/>
      </c>
      <c r="XCY58"/>
      <c r="XCZ58"/>
      <c r="XDA58"/>
      <c r="XDB58"/>
      <c r="XDC58"/>
      <c r="XDD58"/>
      <c r="XDE58"/>
      <c r="XDF58"/>
      <c r="XDG58"/>
      <c r="XDH58"/>
      <c r="XDI58"/>
      <c r="XDJ58"/>
      <c r="XDK58"/>
      <c r="XDL58"/>
      <c r="XDM58"/>
      <c r="XDN58"/>
      <c r="XDO58"/>
      <c r="XDP58"/>
      <c r="XDQ58"/>
      <c r="XDR58"/>
      <c r="XDS58"/>
      <c r="XDT58"/>
      <c r="XDU58"/>
      <c r="XDV58"/>
      <c r="XDW58"/>
      <c r="XDX58"/>
      <c r="XDY58"/>
      <c r="XDZ58"/>
      <c r="XEA58"/>
      <c r="XEB58"/>
      <c r="XEC58"/>
      <c r="XED58"/>
      <c r="XEE58"/>
      <c r="XEF58"/>
    </row>
    <row r="59" s="27" customFormat="1" ht="21" customHeight="1" spans="2:16360">
      <c r="B59" s="108">
        <v>51401</v>
      </c>
      <c r="C59" s="109" t="s">
        <v>438</v>
      </c>
      <c r="D59" s="110">
        <v>67</v>
      </c>
      <c r="E59" s="110"/>
      <c r="F59" s="110">
        <v>-67</v>
      </c>
      <c r="G59" s="110">
        <v>0</v>
      </c>
      <c r="H59" s="76"/>
      <c r="I59" s="44" t="str">
        <f t="shared" si="0"/>
        <v/>
      </c>
      <c r="XCY59"/>
      <c r="XCZ59"/>
      <c r="XDA59"/>
      <c r="XDB59"/>
      <c r="XDC59"/>
      <c r="XDD59"/>
      <c r="XDE59"/>
      <c r="XDF59"/>
      <c r="XDG59"/>
      <c r="XDH59"/>
      <c r="XDI59"/>
      <c r="XDJ59"/>
      <c r="XDK59"/>
      <c r="XDL59"/>
      <c r="XDM59"/>
      <c r="XDN59"/>
      <c r="XDO59"/>
      <c r="XDP59"/>
      <c r="XDQ59"/>
      <c r="XDR59"/>
      <c r="XDS59"/>
      <c r="XDT59"/>
      <c r="XDU59"/>
      <c r="XDV59"/>
      <c r="XDW59"/>
      <c r="XDX59"/>
      <c r="XDY59"/>
      <c r="XDZ59"/>
      <c r="XEA59"/>
      <c r="XEB59"/>
      <c r="XEC59"/>
      <c r="XED59"/>
      <c r="XEE59"/>
      <c r="XEF59"/>
    </row>
    <row r="60" s="27" customFormat="1" ht="21" customHeight="1" spans="5:16360">
      <c r="E60" s="94"/>
      <c r="F60" s="94"/>
      <c r="G60" s="94"/>
      <c r="I60" s="95"/>
      <c r="XCY60"/>
      <c r="XCZ60"/>
      <c r="XDA60"/>
      <c r="XDB60"/>
      <c r="XDC60"/>
      <c r="XDD60"/>
      <c r="XDE60"/>
      <c r="XDF60"/>
      <c r="XDG60"/>
      <c r="XDH60"/>
      <c r="XDI60"/>
      <c r="XDJ60"/>
      <c r="XDK60"/>
      <c r="XDL60"/>
      <c r="XDM60"/>
      <c r="XDN60"/>
      <c r="XDO60"/>
      <c r="XDP60"/>
      <c r="XDQ60"/>
      <c r="XDR60"/>
      <c r="XDS60"/>
      <c r="XDT60"/>
      <c r="XDU60"/>
      <c r="XDV60"/>
      <c r="XDW60"/>
      <c r="XDX60"/>
      <c r="XDY60"/>
      <c r="XDZ60"/>
      <c r="XEA60"/>
      <c r="XEB60"/>
      <c r="XEC60"/>
      <c r="XED60"/>
      <c r="XEE60"/>
      <c r="XEF60"/>
    </row>
    <row r="547" spans="12:12">
      <c r="L547" s="27" t="s">
        <v>30</v>
      </c>
    </row>
    <row r="550" spans="12:12">
      <c r="L550" s="27" t="s">
        <v>31</v>
      </c>
    </row>
  </sheetData>
  <mergeCells count="7">
    <mergeCell ref="B2:I2"/>
    <mergeCell ref="B4:B5"/>
    <mergeCell ref="C4:C5"/>
    <mergeCell ref="D4:D5"/>
    <mergeCell ref="E4:E5"/>
    <mergeCell ref="H4:H5"/>
    <mergeCell ref="I4:I5"/>
  </mergeCells>
  <pageMargins left="0.75" right="0.75" top="0.999305555555556" bottom="0.999305555555556" header="0.510416666666667" footer="0.510416666666667"/>
  <pageSetup paperSize="9" scale="92" fitToHeight="0"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550"/>
  <sheetViews>
    <sheetView tabSelected="1" zoomScale="55" zoomScaleNormal="55" topLeftCell="A23" workbookViewId="0">
      <selection activeCell="C923" sqref="C923"/>
    </sheetView>
  </sheetViews>
  <sheetFormatPr defaultColWidth="9.10185185185185" defaultRowHeight="15.6"/>
  <cols>
    <col min="1" max="1" width="12.7962962962963" style="58" customWidth="1"/>
    <col min="2" max="2" width="36.1018518518519" style="58" customWidth="1"/>
    <col min="3" max="3" width="12.3981481481481" style="58" customWidth="1"/>
    <col min="4" max="4" width="11.1018518518519" style="60" customWidth="1"/>
    <col min="5" max="6" width="9.10185185185185" style="60" hidden="1" customWidth="1"/>
    <col min="7" max="7" width="12.7962962962963" style="58" customWidth="1"/>
    <col min="8" max="8" width="14.5" style="82" customWidth="1"/>
    <col min="9" max="14" width="9.10185185185185" style="27"/>
    <col min="15" max="252" width="9.10185185185185" style="58"/>
    <col min="253" max="16384" width="9.10185185185185" style="27"/>
  </cols>
  <sheetData>
    <row r="1" s="27" customFormat="1" ht="13.8" customHeight="1" spans="1:252">
      <c r="A1" s="61" t="s">
        <v>19</v>
      </c>
      <c r="B1" s="58"/>
      <c r="C1" s="58"/>
      <c r="D1" s="60"/>
      <c r="E1" s="60"/>
      <c r="F1" s="60"/>
      <c r="G1" s="58"/>
      <c r="H1" s="82"/>
      <c r="I1"/>
      <c r="J1"/>
      <c r="K1"/>
      <c r="L1"/>
      <c r="M1"/>
      <c r="N1"/>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58"/>
      <c r="DQ1" s="58"/>
      <c r="DR1" s="58"/>
      <c r="DS1" s="58"/>
      <c r="DT1" s="58"/>
      <c r="DU1" s="58"/>
      <c r="DV1" s="58"/>
      <c r="DW1" s="58"/>
      <c r="DX1" s="58"/>
      <c r="DY1" s="58"/>
      <c r="DZ1" s="58"/>
      <c r="EA1" s="58"/>
      <c r="EB1" s="58"/>
      <c r="EC1" s="58"/>
      <c r="ED1" s="58"/>
      <c r="EE1" s="58"/>
      <c r="EF1" s="58"/>
      <c r="EG1" s="58"/>
      <c r="EH1" s="58"/>
      <c r="EI1" s="58"/>
      <c r="EJ1" s="58"/>
      <c r="EK1" s="58"/>
      <c r="EL1" s="58"/>
      <c r="EM1" s="58"/>
      <c r="EN1" s="58"/>
      <c r="EO1" s="58"/>
      <c r="EP1" s="58"/>
      <c r="EQ1" s="58"/>
      <c r="ER1" s="58"/>
      <c r="ES1" s="58"/>
      <c r="ET1" s="58"/>
      <c r="EU1" s="58"/>
      <c r="EV1" s="58"/>
      <c r="EW1" s="58"/>
      <c r="EX1" s="58"/>
      <c r="EY1" s="58"/>
      <c r="EZ1" s="58"/>
      <c r="FA1" s="58"/>
      <c r="FB1" s="58"/>
      <c r="FC1" s="58"/>
      <c r="FD1" s="58"/>
      <c r="FE1" s="58"/>
      <c r="FF1" s="58"/>
      <c r="FG1" s="58"/>
      <c r="FH1" s="58"/>
      <c r="FI1" s="58"/>
      <c r="FJ1" s="58"/>
      <c r="FK1" s="58"/>
      <c r="FL1" s="58"/>
      <c r="FM1" s="58"/>
      <c r="FN1" s="58"/>
      <c r="FO1" s="58"/>
      <c r="FP1" s="58"/>
      <c r="FQ1" s="58"/>
      <c r="FR1" s="58"/>
      <c r="FS1" s="58"/>
      <c r="FT1" s="58"/>
      <c r="FU1" s="58"/>
      <c r="FV1" s="58"/>
      <c r="FW1" s="58"/>
      <c r="FX1" s="58"/>
      <c r="FY1" s="58"/>
      <c r="FZ1" s="58"/>
      <c r="GA1" s="58"/>
      <c r="GB1" s="58"/>
      <c r="GC1" s="58"/>
      <c r="GD1" s="58"/>
      <c r="GE1" s="58"/>
      <c r="GF1" s="58"/>
      <c r="GG1" s="58"/>
      <c r="GH1" s="58"/>
      <c r="GI1" s="58"/>
      <c r="GJ1" s="58"/>
      <c r="GK1" s="58"/>
      <c r="GL1" s="58"/>
      <c r="GM1" s="58"/>
      <c r="GN1" s="58"/>
      <c r="GO1" s="58"/>
      <c r="GP1" s="58"/>
      <c r="GQ1" s="58"/>
      <c r="GR1" s="58"/>
      <c r="GS1" s="58"/>
      <c r="GT1" s="58"/>
      <c r="GU1" s="58"/>
      <c r="GV1" s="58"/>
      <c r="GW1" s="58"/>
      <c r="GX1" s="58"/>
      <c r="GY1" s="58"/>
      <c r="GZ1" s="58"/>
      <c r="HA1" s="58"/>
      <c r="HB1" s="58"/>
      <c r="HC1" s="58"/>
      <c r="HD1" s="58"/>
      <c r="HE1" s="58"/>
      <c r="HF1" s="58"/>
      <c r="HG1" s="58"/>
      <c r="HH1" s="58"/>
      <c r="HI1" s="58"/>
      <c r="HJ1" s="58"/>
      <c r="HK1" s="58"/>
      <c r="HL1" s="58"/>
      <c r="HM1" s="58"/>
      <c r="HN1" s="58"/>
      <c r="HO1" s="58"/>
      <c r="HP1" s="58"/>
      <c r="HQ1" s="58"/>
      <c r="HR1" s="58"/>
      <c r="HS1" s="58"/>
      <c r="HT1" s="58"/>
      <c r="HU1" s="58"/>
      <c r="HV1" s="58"/>
      <c r="HW1" s="58"/>
      <c r="HX1" s="58"/>
      <c r="HY1" s="58"/>
      <c r="HZ1" s="58"/>
      <c r="IA1" s="58"/>
      <c r="IB1" s="58"/>
      <c r="IC1" s="58"/>
      <c r="ID1" s="58"/>
      <c r="IE1" s="58"/>
      <c r="IF1" s="58"/>
      <c r="IG1" s="58"/>
      <c r="IH1" s="58"/>
      <c r="II1" s="58"/>
      <c r="IJ1" s="58"/>
      <c r="IK1" s="58"/>
      <c r="IL1" s="58"/>
      <c r="IM1" s="58"/>
      <c r="IN1" s="58"/>
      <c r="IO1" s="58"/>
      <c r="IP1" s="58"/>
      <c r="IQ1" s="58"/>
      <c r="IR1" s="58"/>
    </row>
    <row r="2" s="28" customFormat="1" ht="26" customHeight="1" spans="1:14">
      <c r="A2" s="62" t="s">
        <v>20</v>
      </c>
      <c r="B2" s="62"/>
      <c r="C2" s="62"/>
      <c r="D2" s="62"/>
      <c r="E2" s="62"/>
      <c r="F2" s="62"/>
      <c r="G2" s="62"/>
      <c r="H2" s="83"/>
      <c r="I2"/>
      <c r="J2"/>
      <c r="K2"/>
      <c r="L2"/>
      <c r="M2"/>
      <c r="N2"/>
    </row>
    <row r="3" s="58" customFormat="1" ht="25" customHeight="1" spans="2:14">
      <c r="B3" s="63"/>
      <c r="C3" s="64"/>
      <c r="D3" s="65"/>
      <c r="E3" s="84"/>
      <c r="F3" s="84"/>
      <c r="G3" s="85" t="s">
        <v>32</v>
      </c>
      <c r="H3" s="86"/>
      <c r="I3"/>
      <c r="J3"/>
      <c r="K3"/>
      <c r="L3"/>
      <c r="M3"/>
      <c r="N3"/>
    </row>
    <row r="4" s="59" customFormat="1" ht="19" customHeight="1" spans="1:14">
      <c r="A4" s="67" t="s">
        <v>63</v>
      </c>
      <c r="B4" s="67" t="s">
        <v>564</v>
      </c>
      <c r="C4" s="67" t="s">
        <v>34</v>
      </c>
      <c r="D4" s="68" t="s">
        <v>65</v>
      </c>
      <c r="E4" s="69"/>
      <c r="F4" s="70"/>
      <c r="G4" s="67" t="s">
        <v>36</v>
      </c>
      <c r="H4" s="87" t="s">
        <v>62</v>
      </c>
      <c r="I4"/>
      <c r="J4"/>
      <c r="K4"/>
      <c r="L4"/>
      <c r="M4"/>
      <c r="N4"/>
    </row>
    <row r="5" s="59" customFormat="1" ht="19" customHeight="1" spans="1:14">
      <c r="A5" s="72"/>
      <c r="B5" s="72"/>
      <c r="C5" s="73"/>
      <c r="D5" s="74"/>
      <c r="E5" s="75" t="s">
        <v>509</v>
      </c>
      <c r="F5" s="76" t="s">
        <v>510</v>
      </c>
      <c r="G5" s="73"/>
      <c r="H5" s="88"/>
      <c r="I5"/>
      <c r="J5"/>
      <c r="K5"/>
      <c r="L5"/>
      <c r="M5"/>
      <c r="N5"/>
    </row>
    <row r="6" s="59" customFormat="1" ht="19" customHeight="1" spans="1:14">
      <c r="A6" s="67"/>
      <c r="B6" s="78" t="s">
        <v>565</v>
      </c>
      <c r="C6" s="43">
        <v>34411</v>
      </c>
      <c r="D6" s="79">
        <v>116104</v>
      </c>
      <c r="E6" s="79">
        <v>80088</v>
      </c>
      <c r="F6" s="79">
        <v>1605</v>
      </c>
      <c r="G6" s="89">
        <f>G11+G16+G36+G50+G56+G59</f>
        <v>112072</v>
      </c>
      <c r="H6" s="44">
        <f t="shared" ref="H6:H65" si="0">IF(D6="","",G6/D6)</f>
        <v>0.965272514297526</v>
      </c>
      <c r="I6"/>
      <c r="J6"/>
      <c r="K6"/>
      <c r="L6"/>
      <c r="M6"/>
      <c r="N6"/>
    </row>
    <row r="7" s="58" customFormat="1" ht="19" customHeight="1" spans="1:14">
      <c r="A7" s="80">
        <v>207</v>
      </c>
      <c r="B7" s="81" t="s">
        <v>455</v>
      </c>
      <c r="C7" s="90">
        <v>1</v>
      </c>
      <c r="D7" s="48">
        <v>2</v>
      </c>
      <c r="E7" s="48">
        <v>-1</v>
      </c>
      <c r="F7" s="48">
        <v>2</v>
      </c>
      <c r="G7" s="89"/>
      <c r="H7" s="44">
        <f t="shared" si="0"/>
        <v>0</v>
      </c>
      <c r="I7"/>
      <c r="J7"/>
      <c r="K7"/>
      <c r="L7"/>
      <c r="M7"/>
      <c r="N7"/>
    </row>
    <row r="8" s="58" customFormat="1" ht="19" customHeight="1" spans="1:14">
      <c r="A8" s="80">
        <v>20707</v>
      </c>
      <c r="B8" s="81" t="s">
        <v>566</v>
      </c>
      <c r="C8" s="90">
        <v>1</v>
      </c>
      <c r="D8" s="48">
        <v>2</v>
      </c>
      <c r="E8" s="48">
        <v>-1</v>
      </c>
      <c r="F8" s="48">
        <v>2</v>
      </c>
      <c r="G8" s="89"/>
      <c r="H8" s="44">
        <f t="shared" si="0"/>
        <v>0</v>
      </c>
      <c r="I8"/>
      <c r="J8"/>
      <c r="K8"/>
      <c r="L8"/>
      <c r="M8"/>
      <c r="N8"/>
    </row>
    <row r="9" s="58" customFormat="1" ht="19" customHeight="1" spans="1:14">
      <c r="A9" s="80">
        <v>2070701</v>
      </c>
      <c r="B9" s="81" t="s">
        <v>567</v>
      </c>
      <c r="C9" s="90"/>
      <c r="D9" s="48">
        <v>1</v>
      </c>
      <c r="E9" s="48">
        <v>-1</v>
      </c>
      <c r="F9" s="48">
        <v>2</v>
      </c>
      <c r="G9" s="89"/>
      <c r="H9" s="44">
        <f t="shared" si="0"/>
        <v>0</v>
      </c>
      <c r="I9"/>
      <c r="J9"/>
      <c r="K9"/>
      <c r="L9"/>
      <c r="M9"/>
      <c r="N9"/>
    </row>
    <row r="10" s="58" customFormat="1" ht="19" customHeight="1" spans="1:14">
      <c r="A10" s="80">
        <v>2070799</v>
      </c>
      <c r="B10" s="81" t="s">
        <v>568</v>
      </c>
      <c r="C10" s="40">
        <v>1</v>
      </c>
      <c r="D10" s="48">
        <v>1</v>
      </c>
      <c r="E10" s="48">
        <v>0</v>
      </c>
      <c r="F10" s="48">
        <v>0</v>
      </c>
      <c r="G10" s="89"/>
      <c r="H10" s="44">
        <f t="shared" si="0"/>
        <v>0</v>
      </c>
      <c r="I10"/>
      <c r="J10"/>
      <c r="K10"/>
      <c r="L10"/>
      <c r="M10"/>
      <c r="N10"/>
    </row>
    <row r="11" s="58" customFormat="1" ht="19" customHeight="1" spans="1:14">
      <c r="A11" s="80">
        <v>208</v>
      </c>
      <c r="B11" s="81" t="s">
        <v>226</v>
      </c>
      <c r="C11" s="40">
        <v>0</v>
      </c>
      <c r="D11" s="48"/>
      <c r="E11" s="48">
        <v>0.539999999999999</v>
      </c>
      <c r="F11" s="48">
        <v>-0.539999999999999</v>
      </c>
      <c r="G11" s="91">
        <f>G12+G14</f>
        <v>16</v>
      </c>
      <c r="H11" s="44" t="str">
        <f t="shared" si="0"/>
        <v/>
      </c>
      <c r="I11"/>
      <c r="J11"/>
      <c r="K11"/>
      <c r="L11"/>
      <c r="M11"/>
      <c r="N11"/>
    </row>
    <row r="12" s="58" customFormat="1" ht="19" customHeight="1" spans="1:14">
      <c r="A12" s="80">
        <v>20822</v>
      </c>
      <c r="B12" s="81" t="s">
        <v>569</v>
      </c>
      <c r="C12" s="48">
        <v>0</v>
      </c>
      <c r="D12" s="48">
        <v>1</v>
      </c>
      <c r="E12" s="48">
        <v>0.54</v>
      </c>
      <c r="F12" s="48">
        <v>0.46</v>
      </c>
      <c r="G12" s="91">
        <f>G13</f>
        <v>1</v>
      </c>
      <c r="H12" s="44">
        <f t="shared" si="0"/>
        <v>1</v>
      </c>
      <c r="I12"/>
      <c r="J12"/>
      <c r="K12"/>
      <c r="L12"/>
      <c r="M12"/>
      <c r="N12"/>
    </row>
    <row r="13" s="58" customFormat="1" ht="19" customHeight="1" spans="1:14">
      <c r="A13" s="80">
        <v>2082201</v>
      </c>
      <c r="B13" s="81" t="s">
        <v>570</v>
      </c>
      <c r="C13" s="48"/>
      <c r="D13" s="48">
        <v>1</v>
      </c>
      <c r="E13" s="48">
        <v>0.54</v>
      </c>
      <c r="F13" s="48">
        <v>0.46</v>
      </c>
      <c r="G13" s="91">
        <v>1</v>
      </c>
      <c r="H13" s="44">
        <f t="shared" si="0"/>
        <v>1</v>
      </c>
      <c r="I13"/>
      <c r="J13"/>
      <c r="K13"/>
      <c r="L13"/>
      <c r="M13"/>
      <c r="N13"/>
    </row>
    <row r="14" s="58" customFormat="1" ht="19" customHeight="1" spans="1:14">
      <c r="A14" s="80">
        <v>20823</v>
      </c>
      <c r="B14" s="81" t="s">
        <v>571</v>
      </c>
      <c r="C14" s="48">
        <v>0</v>
      </c>
      <c r="D14" s="48"/>
      <c r="E14" s="48">
        <v>0</v>
      </c>
      <c r="F14" s="48">
        <v>0</v>
      </c>
      <c r="G14" s="91">
        <f>SUM(G15)</f>
        <v>15</v>
      </c>
      <c r="H14" s="44" t="str">
        <f t="shared" si="0"/>
        <v/>
      </c>
      <c r="I14"/>
      <c r="J14"/>
      <c r="K14"/>
      <c r="L14"/>
      <c r="M14"/>
      <c r="N14"/>
    </row>
    <row r="15" s="58" customFormat="1" ht="19" customHeight="1" spans="1:14">
      <c r="A15" s="80">
        <v>2082302</v>
      </c>
      <c r="B15" s="81" t="s">
        <v>572</v>
      </c>
      <c r="C15" s="48"/>
      <c r="D15" s="48"/>
      <c r="E15" s="48">
        <v>0</v>
      </c>
      <c r="F15" s="48">
        <v>0</v>
      </c>
      <c r="G15" s="91">
        <v>15</v>
      </c>
      <c r="H15" s="44" t="str">
        <f t="shared" si="0"/>
        <v/>
      </c>
      <c r="I15"/>
      <c r="J15"/>
      <c r="K15"/>
      <c r="L15"/>
      <c r="M15"/>
      <c r="N15"/>
    </row>
    <row r="16" s="58" customFormat="1" ht="19" customHeight="1" spans="1:14">
      <c r="A16" s="80">
        <v>212</v>
      </c>
      <c r="B16" s="81" t="s">
        <v>349</v>
      </c>
      <c r="C16" s="40">
        <v>19926</v>
      </c>
      <c r="D16" s="48">
        <v>50834</v>
      </c>
      <c r="E16" s="48">
        <v>29250.397107</v>
      </c>
      <c r="F16" s="48">
        <v>1657.602893</v>
      </c>
      <c r="G16" s="91">
        <f>G17+G25+G27+G31+G34</f>
        <v>47412</v>
      </c>
      <c r="H16" s="44">
        <f t="shared" si="0"/>
        <v>0.932682850060983</v>
      </c>
      <c r="I16"/>
      <c r="J16"/>
      <c r="K16"/>
      <c r="L16"/>
      <c r="M16"/>
      <c r="N16"/>
    </row>
    <row r="17" s="58" customFormat="1" ht="19" customHeight="1" spans="1:14">
      <c r="A17" s="80">
        <v>21208</v>
      </c>
      <c r="B17" s="81" t="s">
        <v>573</v>
      </c>
      <c r="C17" s="48">
        <v>13426</v>
      </c>
      <c r="D17" s="48">
        <v>8833</v>
      </c>
      <c r="E17" s="48">
        <v>-6250.72029299999</v>
      </c>
      <c r="F17" s="48">
        <v>1657.72029299999</v>
      </c>
      <c r="G17" s="91">
        <f>SUM(G18:G24)</f>
        <v>7228</v>
      </c>
      <c r="H17" s="44">
        <f t="shared" si="0"/>
        <v>0.818295030001132</v>
      </c>
      <c r="I17"/>
      <c r="J17"/>
      <c r="K17"/>
      <c r="L17"/>
      <c r="M17"/>
      <c r="N17"/>
    </row>
    <row r="18" s="58" customFormat="1" ht="19" customHeight="1" spans="1:14">
      <c r="A18" s="80">
        <v>2120801</v>
      </c>
      <c r="B18" s="81" t="s">
        <v>574</v>
      </c>
      <c r="C18" s="40">
        <v>7176</v>
      </c>
      <c r="D18" s="48">
        <v>7976</v>
      </c>
      <c r="E18" s="48">
        <v>-1307.67971499999</v>
      </c>
      <c r="F18" s="48">
        <v>2107.67971499999</v>
      </c>
      <c r="G18" s="91">
        <v>3649</v>
      </c>
      <c r="H18" s="44">
        <f t="shared" si="0"/>
        <v>0.457497492477432</v>
      </c>
      <c r="I18"/>
      <c r="J18"/>
      <c r="K18"/>
      <c r="L18"/>
      <c r="M18"/>
      <c r="N18"/>
    </row>
    <row r="19" s="58" customFormat="1" ht="19" customHeight="1" spans="1:14">
      <c r="A19" s="80">
        <v>2120802</v>
      </c>
      <c r="B19" s="81" t="s">
        <v>575</v>
      </c>
      <c r="C19" s="48">
        <v>1100</v>
      </c>
      <c r="D19" s="48">
        <v>46</v>
      </c>
      <c r="E19" s="48">
        <v>-1053.982178</v>
      </c>
      <c r="F19" s="48">
        <v>-0.0178219999997964</v>
      </c>
      <c r="G19" s="91">
        <v>2941</v>
      </c>
      <c r="H19" s="44">
        <f t="shared" si="0"/>
        <v>63.9347826086956</v>
      </c>
      <c r="I19"/>
      <c r="J19"/>
      <c r="K19"/>
      <c r="L19"/>
      <c r="M19"/>
      <c r="N19"/>
    </row>
    <row r="20" s="58" customFormat="1" ht="19" customHeight="1" spans="1:14">
      <c r="A20" s="80">
        <v>2120803</v>
      </c>
      <c r="B20" s="81" t="s">
        <v>576</v>
      </c>
      <c r="C20" s="48">
        <v>4100</v>
      </c>
      <c r="D20" s="48">
        <v>773</v>
      </c>
      <c r="E20" s="48">
        <v>-3327.0599</v>
      </c>
      <c r="F20" s="48">
        <v>0.0599000000001979</v>
      </c>
      <c r="G20" s="91">
        <v>153</v>
      </c>
      <c r="H20" s="44">
        <f t="shared" si="0"/>
        <v>0.197930142302717</v>
      </c>
      <c r="I20"/>
      <c r="J20"/>
      <c r="K20"/>
      <c r="L20"/>
      <c r="M20"/>
      <c r="N20"/>
    </row>
    <row r="21" s="58" customFormat="1" ht="19" customHeight="1" spans="1:14">
      <c r="A21" s="80">
        <v>2120804</v>
      </c>
      <c r="B21" s="81" t="s">
        <v>577</v>
      </c>
      <c r="C21" s="40">
        <v>450</v>
      </c>
      <c r="D21" s="48"/>
      <c r="E21" s="48">
        <v>0</v>
      </c>
      <c r="F21" s="48">
        <v>-450</v>
      </c>
      <c r="G21" s="91">
        <v>16</v>
      </c>
      <c r="H21" s="44" t="str">
        <f t="shared" si="0"/>
        <v/>
      </c>
      <c r="I21"/>
      <c r="J21"/>
      <c r="K21"/>
      <c r="L21"/>
      <c r="M21"/>
      <c r="N21"/>
    </row>
    <row r="22" s="58" customFormat="1" ht="19" customHeight="1" spans="1:14">
      <c r="A22" s="80">
        <v>2120805</v>
      </c>
      <c r="B22" s="80" t="s">
        <v>578</v>
      </c>
      <c r="C22" s="40">
        <v>600</v>
      </c>
      <c r="D22" s="48">
        <v>21</v>
      </c>
      <c r="E22" s="48">
        <v>-578.6425</v>
      </c>
      <c r="F22" s="48">
        <v>-0.357499999999959</v>
      </c>
      <c r="G22" s="91">
        <v>21</v>
      </c>
      <c r="H22" s="44">
        <f t="shared" si="0"/>
        <v>1</v>
      </c>
      <c r="I22"/>
      <c r="J22"/>
      <c r="K22"/>
      <c r="L22"/>
      <c r="M22"/>
      <c r="N22"/>
    </row>
    <row r="23" s="58" customFormat="1" ht="19" customHeight="1" spans="1:14">
      <c r="A23" s="80">
        <v>2120810</v>
      </c>
      <c r="B23" s="80" t="s">
        <v>579</v>
      </c>
      <c r="C23" s="40"/>
      <c r="D23" s="48"/>
      <c r="E23" s="48">
        <v>0</v>
      </c>
      <c r="F23" s="48">
        <v>0</v>
      </c>
      <c r="G23" s="91">
        <v>27</v>
      </c>
      <c r="H23" s="44" t="str">
        <f t="shared" si="0"/>
        <v/>
      </c>
      <c r="I23"/>
      <c r="J23"/>
      <c r="K23"/>
      <c r="L23"/>
      <c r="M23"/>
      <c r="N23"/>
    </row>
    <row r="24" s="58" customFormat="1" ht="19" customHeight="1" spans="1:14">
      <c r="A24" s="80">
        <v>2120899</v>
      </c>
      <c r="B24" s="80" t="s">
        <v>580</v>
      </c>
      <c r="C24" s="40"/>
      <c r="D24" s="48">
        <v>17</v>
      </c>
      <c r="E24" s="48">
        <v>16.644</v>
      </c>
      <c r="F24" s="48">
        <v>0.356000000000002</v>
      </c>
      <c r="G24" s="91">
        <v>421</v>
      </c>
      <c r="H24" s="44">
        <f t="shared" si="0"/>
        <v>24.7647058823529</v>
      </c>
      <c r="I24"/>
      <c r="J24"/>
      <c r="K24"/>
      <c r="L24"/>
      <c r="M24"/>
      <c r="N24"/>
    </row>
    <row r="25" s="27" customFormat="1" ht="19" customHeight="1" spans="1:252">
      <c r="A25" s="80">
        <v>21210</v>
      </c>
      <c r="B25" s="80" t="s">
        <v>581</v>
      </c>
      <c r="C25" s="40">
        <v>0</v>
      </c>
      <c r="D25" s="48">
        <v>122</v>
      </c>
      <c r="E25" s="48">
        <v>121.7195</v>
      </c>
      <c r="F25" s="48">
        <v>0.280500000000004</v>
      </c>
      <c r="G25" s="91">
        <f>SUM(G26)</f>
        <v>0</v>
      </c>
      <c r="H25" s="44">
        <f t="shared" si="0"/>
        <v>0</v>
      </c>
      <c r="I25"/>
      <c r="J25"/>
      <c r="K25"/>
      <c r="L25"/>
      <c r="M25"/>
      <c r="N25"/>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c r="CK25" s="58"/>
      <c r="CL25" s="58"/>
      <c r="CM25" s="58"/>
      <c r="CN25" s="58"/>
      <c r="CO25" s="58"/>
      <c r="CP25" s="58"/>
      <c r="CQ25" s="58"/>
      <c r="CR25" s="58"/>
      <c r="CS25" s="58"/>
      <c r="CT25" s="58"/>
      <c r="CU25" s="58"/>
      <c r="CV25" s="58"/>
      <c r="CW25" s="58"/>
      <c r="CX25" s="58"/>
      <c r="CY25" s="58"/>
      <c r="CZ25" s="58"/>
      <c r="DA25" s="58"/>
      <c r="DB25" s="58"/>
      <c r="DC25" s="58"/>
      <c r="DD25" s="58"/>
      <c r="DE25" s="58"/>
      <c r="DF25" s="58"/>
      <c r="DG25" s="58"/>
      <c r="DH25" s="58"/>
      <c r="DI25" s="58"/>
      <c r="DJ25" s="58"/>
      <c r="DK25" s="58"/>
      <c r="DL25" s="58"/>
      <c r="DM25" s="58"/>
      <c r="DN25" s="58"/>
      <c r="DO25" s="58"/>
      <c r="DP25" s="58"/>
      <c r="DQ25" s="58"/>
      <c r="DR25" s="58"/>
      <c r="DS25" s="58"/>
      <c r="DT25" s="58"/>
      <c r="DU25" s="58"/>
      <c r="DV25" s="58"/>
      <c r="DW25" s="58"/>
      <c r="DX25" s="58"/>
      <c r="DY25" s="58"/>
      <c r="DZ25" s="58"/>
      <c r="EA25" s="58"/>
      <c r="EB25" s="58"/>
      <c r="EC25" s="58"/>
      <c r="ED25" s="58"/>
      <c r="EE25" s="58"/>
      <c r="EF25" s="58"/>
      <c r="EG25" s="58"/>
      <c r="EH25" s="58"/>
      <c r="EI25" s="58"/>
      <c r="EJ25" s="58"/>
      <c r="EK25" s="58"/>
      <c r="EL25" s="58"/>
      <c r="EM25" s="58"/>
      <c r="EN25" s="58"/>
      <c r="EO25" s="58"/>
      <c r="EP25" s="58"/>
      <c r="EQ25" s="58"/>
      <c r="ER25" s="58"/>
      <c r="ES25" s="58"/>
      <c r="ET25" s="58"/>
      <c r="EU25" s="58"/>
      <c r="EV25" s="58"/>
      <c r="EW25" s="58"/>
      <c r="EX25" s="58"/>
      <c r="EY25" s="58"/>
      <c r="EZ25" s="58"/>
      <c r="FA25" s="58"/>
      <c r="FB25" s="58"/>
      <c r="FC25" s="58"/>
      <c r="FD25" s="58"/>
      <c r="FE25" s="58"/>
      <c r="FF25" s="58"/>
      <c r="FG25" s="58"/>
      <c r="FH25" s="58"/>
      <c r="FI25" s="58"/>
      <c r="FJ25" s="58"/>
      <c r="FK25" s="58"/>
      <c r="FL25" s="58"/>
      <c r="FM25" s="58"/>
      <c r="FN25" s="58"/>
      <c r="FO25" s="58"/>
      <c r="FP25" s="58"/>
      <c r="FQ25" s="58"/>
      <c r="FR25" s="58"/>
      <c r="FS25" s="58"/>
      <c r="FT25" s="58"/>
      <c r="FU25" s="58"/>
      <c r="FV25" s="58"/>
      <c r="FW25" s="58"/>
      <c r="FX25" s="58"/>
      <c r="FY25" s="58"/>
      <c r="FZ25" s="58"/>
      <c r="GA25" s="58"/>
      <c r="GB25" s="58"/>
      <c r="GC25" s="58"/>
      <c r="GD25" s="58"/>
      <c r="GE25" s="58"/>
      <c r="GF25" s="58"/>
      <c r="GG25" s="58"/>
      <c r="GH25" s="58"/>
      <c r="GI25" s="58"/>
      <c r="GJ25" s="58"/>
      <c r="GK25" s="58"/>
      <c r="GL25" s="58"/>
      <c r="GM25" s="58"/>
      <c r="GN25" s="58"/>
      <c r="GO25" s="58"/>
      <c r="GP25" s="58"/>
      <c r="GQ25" s="58"/>
      <c r="GR25" s="58"/>
      <c r="GS25" s="58"/>
      <c r="GT25" s="58"/>
      <c r="GU25" s="58"/>
      <c r="GV25" s="58"/>
      <c r="GW25" s="58"/>
      <c r="GX25" s="58"/>
      <c r="GY25" s="58"/>
      <c r="GZ25" s="58"/>
      <c r="HA25" s="58"/>
      <c r="HB25" s="58"/>
      <c r="HC25" s="58"/>
      <c r="HD25" s="58"/>
      <c r="HE25" s="58"/>
      <c r="HF25" s="58"/>
      <c r="HG25" s="58"/>
      <c r="HH25" s="58"/>
      <c r="HI25" s="58"/>
      <c r="HJ25" s="58"/>
      <c r="HK25" s="58"/>
      <c r="HL25" s="58"/>
      <c r="HM25" s="58"/>
      <c r="HN25" s="58"/>
      <c r="HO25" s="58"/>
      <c r="HP25" s="58"/>
      <c r="HQ25" s="58"/>
      <c r="HR25" s="58"/>
      <c r="HS25" s="58"/>
      <c r="HT25" s="58"/>
      <c r="HU25" s="58"/>
      <c r="HV25" s="58"/>
      <c r="HW25" s="58"/>
      <c r="HX25" s="58"/>
      <c r="HY25" s="58"/>
      <c r="HZ25" s="58"/>
      <c r="IA25" s="58"/>
      <c r="IB25" s="58"/>
      <c r="IC25" s="58"/>
      <c r="ID25" s="58"/>
      <c r="IE25" s="58"/>
      <c r="IF25" s="58"/>
      <c r="IG25" s="58"/>
      <c r="IH25" s="58"/>
      <c r="II25" s="58"/>
      <c r="IJ25" s="58"/>
      <c r="IK25" s="58"/>
      <c r="IL25" s="58"/>
      <c r="IM25" s="58"/>
      <c r="IN25" s="58"/>
      <c r="IO25" s="58"/>
      <c r="IP25" s="58"/>
      <c r="IQ25" s="58"/>
      <c r="IR25" s="58"/>
    </row>
    <row r="26" s="27" customFormat="1" ht="19" customHeight="1" spans="1:252">
      <c r="A26" s="80">
        <v>2121001</v>
      </c>
      <c r="B26" s="80" t="s">
        <v>574</v>
      </c>
      <c r="C26" s="40"/>
      <c r="D26" s="48">
        <v>122</v>
      </c>
      <c r="E26" s="48"/>
      <c r="F26" s="48"/>
      <c r="G26" s="91"/>
      <c r="H26" s="44">
        <f t="shared" si="0"/>
        <v>0</v>
      </c>
      <c r="I26"/>
      <c r="J26"/>
      <c r="K26"/>
      <c r="L26"/>
      <c r="M26"/>
      <c r="N26"/>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58"/>
      <c r="BY26" s="58"/>
      <c r="BZ26" s="58"/>
      <c r="CA26" s="58"/>
      <c r="CB26" s="58"/>
      <c r="CC26" s="58"/>
      <c r="CD26" s="58"/>
      <c r="CE26" s="58"/>
      <c r="CF26" s="58"/>
      <c r="CG26" s="58"/>
      <c r="CH26" s="58"/>
      <c r="CI26" s="58"/>
      <c r="CJ26" s="58"/>
      <c r="CK26" s="58"/>
      <c r="CL26" s="58"/>
      <c r="CM26" s="58"/>
      <c r="CN26" s="58"/>
      <c r="CO26" s="58"/>
      <c r="CP26" s="58"/>
      <c r="CQ26" s="58"/>
      <c r="CR26" s="58"/>
      <c r="CS26" s="58"/>
      <c r="CT26" s="58"/>
      <c r="CU26" s="58"/>
      <c r="CV26" s="58"/>
      <c r="CW26" s="58"/>
      <c r="CX26" s="58"/>
      <c r="CY26" s="58"/>
      <c r="CZ26" s="58"/>
      <c r="DA26" s="58"/>
      <c r="DB26" s="58"/>
      <c r="DC26" s="58"/>
      <c r="DD26" s="58"/>
      <c r="DE26" s="58"/>
      <c r="DF26" s="58"/>
      <c r="DG26" s="58"/>
      <c r="DH26" s="58"/>
      <c r="DI26" s="58"/>
      <c r="DJ26" s="58"/>
      <c r="DK26" s="58"/>
      <c r="DL26" s="58"/>
      <c r="DM26" s="58"/>
      <c r="DN26" s="58"/>
      <c r="DO26" s="58"/>
      <c r="DP26" s="58"/>
      <c r="DQ26" s="58"/>
      <c r="DR26" s="58"/>
      <c r="DS26" s="58"/>
      <c r="DT26" s="58"/>
      <c r="DU26" s="58"/>
      <c r="DV26" s="58"/>
      <c r="DW26" s="58"/>
      <c r="DX26" s="58"/>
      <c r="DY26" s="58"/>
      <c r="DZ26" s="58"/>
      <c r="EA26" s="58"/>
      <c r="EB26" s="58"/>
      <c r="EC26" s="58"/>
      <c r="ED26" s="58"/>
      <c r="EE26" s="58"/>
      <c r="EF26" s="58"/>
      <c r="EG26" s="58"/>
      <c r="EH26" s="58"/>
      <c r="EI26" s="58"/>
      <c r="EJ26" s="58"/>
      <c r="EK26" s="58"/>
      <c r="EL26" s="58"/>
      <c r="EM26" s="58"/>
      <c r="EN26" s="58"/>
      <c r="EO26" s="58"/>
      <c r="EP26" s="58"/>
      <c r="EQ26" s="58"/>
      <c r="ER26" s="58"/>
      <c r="ES26" s="58"/>
      <c r="ET26" s="58"/>
      <c r="EU26" s="58"/>
      <c r="EV26" s="58"/>
      <c r="EW26" s="58"/>
      <c r="EX26" s="58"/>
      <c r="EY26" s="58"/>
      <c r="EZ26" s="58"/>
      <c r="FA26" s="58"/>
      <c r="FB26" s="58"/>
      <c r="FC26" s="58"/>
      <c r="FD26" s="58"/>
      <c r="FE26" s="58"/>
      <c r="FF26" s="58"/>
      <c r="FG26" s="58"/>
      <c r="FH26" s="58"/>
      <c r="FI26" s="58"/>
      <c r="FJ26" s="58"/>
      <c r="FK26" s="58"/>
      <c r="FL26" s="58"/>
      <c r="FM26" s="58"/>
      <c r="FN26" s="58"/>
      <c r="FO26" s="58"/>
      <c r="FP26" s="58"/>
      <c r="FQ26" s="58"/>
      <c r="FR26" s="58"/>
      <c r="FS26" s="58"/>
      <c r="FT26" s="58"/>
      <c r="FU26" s="58"/>
      <c r="FV26" s="58"/>
      <c r="FW26" s="58"/>
      <c r="FX26" s="58"/>
      <c r="FY26" s="58"/>
      <c r="FZ26" s="58"/>
      <c r="GA26" s="58"/>
      <c r="GB26" s="58"/>
      <c r="GC26" s="58"/>
      <c r="GD26" s="58"/>
      <c r="GE26" s="58"/>
      <c r="GF26" s="58"/>
      <c r="GG26" s="58"/>
      <c r="GH26" s="58"/>
      <c r="GI26" s="58"/>
      <c r="GJ26" s="58"/>
      <c r="GK26" s="58"/>
      <c r="GL26" s="58"/>
      <c r="GM26" s="58"/>
      <c r="GN26" s="58"/>
      <c r="GO26" s="58"/>
      <c r="GP26" s="58"/>
      <c r="GQ26" s="58"/>
      <c r="GR26" s="58"/>
      <c r="GS26" s="58"/>
      <c r="GT26" s="58"/>
      <c r="GU26" s="58"/>
      <c r="GV26" s="58"/>
      <c r="GW26" s="58"/>
      <c r="GX26" s="58"/>
      <c r="GY26" s="58"/>
      <c r="GZ26" s="58"/>
      <c r="HA26" s="58"/>
      <c r="HB26" s="58"/>
      <c r="HC26" s="58"/>
      <c r="HD26" s="58"/>
      <c r="HE26" s="58"/>
      <c r="HF26" s="58"/>
      <c r="HG26" s="58"/>
      <c r="HH26" s="58"/>
      <c r="HI26" s="58"/>
      <c r="HJ26" s="58"/>
      <c r="HK26" s="58"/>
      <c r="HL26" s="58"/>
      <c r="HM26" s="58"/>
      <c r="HN26" s="58"/>
      <c r="HO26" s="58"/>
      <c r="HP26" s="58"/>
      <c r="HQ26" s="58"/>
      <c r="HR26" s="58"/>
      <c r="HS26" s="58"/>
      <c r="HT26" s="58"/>
      <c r="HU26" s="58"/>
      <c r="HV26" s="58"/>
      <c r="HW26" s="58"/>
      <c r="HX26" s="58"/>
      <c r="HY26" s="58"/>
      <c r="HZ26" s="58"/>
      <c r="IA26" s="58"/>
      <c r="IB26" s="58"/>
      <c r="IC26" s="58"/>
      <c r="ID26" s="58"/>
      <c r="IE26" s="58"/>
      <c r="IF26" s="58"/>
      <c r="IG26" s="58"/>
      <c r="IH26" s="58"/>
      <c r="II26" s="58"/>
      <c r="IJ26" s="58"/>
      <c r="IK26" s="58"/>
      <c r="IL26" s="58"/>
      <c r="IM26" s="58"/>
      <c r="IN26" s="58"/>
      <c r="IO26" s="58"/>
      <c r="IP26" s="58"/>
      <c r="IQ26" s="58"/>
      <c r="IR26" s="58"/>
    </row>
    <row r="27" s="27" customFormat="1" ht="19" customHeight="1" spans="1:252">
      <c r="A27" s="80">
        <v>21213</v>
      </c>
      <c r="B27" s="80" t="s">
        <v>582</v>
      </c>
      <c r="C27" s="40">
        <v>5500</v>
      </c>
      <c r="D27" s="48">
        <v>1879</v>
      </c>
      <c r="E27" s="48">
        <v>-3620.6021</v>
      </c>
      <c r="F27" s="48">
        <v>-0.397899999999936</v>
      </c>
      <c r="G27" s="91">
        <f>SUM(G28:G30)</f>
        <v>184</v>
      </c>
      <c r="H27" s="44">
        <f t="shared" si="0"/>
        <v>0.097924427887174</v>
      </c>
      <c r="I27"/>
      <c r="J27"/>
      <c r="K27"/>
      <c r="L27"/>
      <c r="M27"/>
      <c r="N27"/>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58"/>
      <c r="BY27" s="58"/>
      <c r="BZ27" s="58"/>
      <c r="CA27" s="58"/>
      <c r="CB27" s="58"/>
      <c r="CC27" s="58"/>
      <c r="CD27" s="58"/>
      <c r="CE27" s="58"/>
      <c r="CF27" s="58"/>
      <c r="CG27" s="58"/>
      <c r="CH27" s="58"/>
      <c r="CI27" s="58"/>
      <c r="CJ27" s="58"/>
      <c r="CK27" s="58"/>
      <c r="CL27" s="58"/>
      <c r="CM27" s="58"/>
      <c r="CN27" s="58"/>
      <c r="CO27" s="58"/>
      <c r="CP27" s="58"/>
      <c r="CQ27" s="58"/>
      <c r="CR27" s="58"/>
      <c r="CS27" s="58"/>
      <c r="CT27" s="58"/>
      <c r="CU27" s="58"/>
      <c r="CV27" s="58"/>
      <c r="CW27" s="58"/>
      <c r="CX27" s="58"/>
      <c r="CY27" s="58"/>
      <c r="CZ27" s="58"/>
      <c r="DA27" s="58"/>
      <c r="DB27" s="58"/>
      <c r="DC27" s="58"/>
      <c r="DD27" s="58"/>
      <c r="DE27" s="58"/>
      <c r="DF27" s="58"/>
      <c r="DG27" s="58"/>
      <c r="DH27" s="58"/>
      <c r="DI27" s="58"/>
      <c r="DJ27" s="58"/>
      <c r="DK27" s="58"/>
      <c r="DL27" s="58"/>
      <c r="DM27" s="58"/>
      <c r="DN27" s="58"/>
      <c r="DO27" s="58"/>
      <c r="DP27" s="58"/>
      <c r="DQ27" s="58"/>
      <c r="DR27" s="58"/>
      <c r="DS27" s="58"/>
      <c r="DT27" s="58"/>
      <c r="DU27" s="58"/>
      <c r="DV27" s="58"/>
      <c r="DW27" s="58"/>
      <c r="DX27" s="58"/>
      <c r="DY27" s="58"/>
      <c r="DZ27" s="58"/>
      <c r="EA27" s="58"/>
      <c r="EB27" s="58"/>
      <c r="EC27" s="58"/>
      <c r="ED27" s="58"/>
      <c r="EE27" s="58"/>
      <c r="EF27" s="58"/>
      <c r="EG27" s="58"/>
      <c r="EH27" s="58"/>
      <c r="EI27" s="58"/>
      <c r="EJ27" s="58"/>
      <c r="EK27" s="58"/>
      <c r="EL27" s="58"/>
      <c r="EM27" s="58"/>
      <c r="EN27" s="58"/>
      <c r="EO27" s="58"/>
      <c r="EP27" s="58"/>
      <c r="EQ27" s="58"/>
      <c r="ER27" s="58"/>
      <c r="ES27" s="58"/>
      <c r="ET27" s="58"/>
      <c r="EU27" s="58"/>
      <c r="EV27" s="58"/>
      <c r="EW27" s="58"/>
      <c r="EX27" s="58"/>
      <c r="EY27" s="58"/>
      <c r="EZ27" s="58"/>
      <c r="FA27" s="58"/>
      <c r="FB27" s="58"/>
      <c r="FC27" s="58"/>
      <c r="FD27" s="58"/>
      <c r="FE27" s="58"/>
      <c r="FF27" s="58"/>
      <c r="FG27" s="58"/>
      <c r="FH27" s="58"/>
      <c r="FI27" s="58"/>
      <c r="FJ27" s="58"/>
      <c r="FK27" s="58"/>
      <c r="FL27" s="58"/>
      <c r="FM27" s="58"/>
      <c r="FN27" s="58"/>
      <c r="FO27" s="58"/>
      <c r="FP27" s="58"/>
      <c r="FQ27" s="58"/>
      <c r="FR27" s="58"/>
      <c r="FS27" s="58"/>
      <c r="FT27" s="58"/>
      <c r="FU27" s="58"/>
      <c r="FV27" s="58"/>
      <c r="FW27" s="58"/>
      <c r="FX27" s="58"/>
      <c r="FY27" s="58"/>
      <c r="FZ27" s="58"/>
      <c r="GA27" s="58"/>
      <c r="GB27" s="58"/>
      <c r="GC27" s="58"/>
      <c r="GD27" s="58"/>
      <c r="GE27" s="58"/>
      <c r="GF27" s="58"/>
      <c r="GG27" s="58"/>
      <c r="GH27" s="58"/>
      <c r="GI27" s="58"/>
      <c r="GJ27" s="58"/>
      <c r="GK27" s="58"/>
      <c r="GL27" s="58"/>
      <c r="GM27" s="58"/>
      <c r="GN27" s="58"/>
      <c r="GO27" s="58"/>
      <c r="GP27" s="58"/>
      <c r="GQ27" s="58"/>
      <c r="GR27" s="58"/>
      <c r="GS27" s="58"/>
      <c r="GT27" s="58"/>
      <c r="GU27" s="58"/>
      <c r="GV27" s="58"/>
      <c r="GW27" s="58"/>
      <c r="GX27" s="58"/>
      <c r="GY27" s="58"/>
      <c r="GZ27" s="58"/>
      <c r="HA27" s="58"/>
      <c r="HB27" s="58"/>
      <c r="HC27" s="58"/>
      <c r="HD27" s="58"/>
      <c r="HE27" s="58"/>
      <c r="HF27" s="58"/>
      <c r="HG27" s="58"/>
      <c r="HH27" s="58"/>
      <c r="HI27" s="58"/>
      <c r="HJ27" s="58"/>
      <c r="HK27" s="58"/>
      <c r="HL27" s="58"/>
      <c r="HM27" s="58"/>
      <c r="HN27" s="58"/>
      <c r="HO27" s="58"/>
      <c r="HP27" s="58"/>
      <c r="HQ27" s="58"/>
      <c r="HR27" s="58"/>
      <c r="HS27" s="58"/>
      <c r="HT27" s="58"/>
      <c r="HU27" s="58"/>
      <c r="HV27" s="58"/>
      <c r="HW27" s="58"/>
      <c r="HX27" s="58"/>
      <c r="HY27" s="58"/>
      <c r="HZ27" s="58"/>
      <c r="IA27" s="58"/>
      <c r="IB27" s="58"/>
      <c r="IC27" s="58"/>
      <c r="ID27" s="58"/>
      <c r="IE27" s="58"/>
      <c r="IF27" s="58"/>
      <c r="IG27" s="58"/>
      <c r="IH27" s="58"/>
      <c r="II27" s="58"/>
      <c r="IJ27" s="58"/>
      <c r="IK27" s="58"/>
      <c r="IL27" s="58"/>
      <c r="IM27" s="58"/>
      <c r="IN27" s="58"/>
      <c r="IO27" s="58"/>
      <c r="IP27" s="58"/>
      <c r="IQ27" s="58"/>
      <c r="IR27" s="58"/>
    </row>
    <row r="28" s="27" customFormat="1" ht="19" customHeight="1" spans="1:252">
      <c r="A28" s="80">
        <v>2121301</v>
      </c>
      <c r="B28" s="80" t="s">
        <v>583</v>
      </c>
      <c r="C28" s="40">
        <v>4200</v>
      </c>
      <c r="D28" s="48">
        <v>872</v>
      </c>
      <c r="E28" s="48">
        <v>-3327.6451</v>
      </c>
      <c r="F28" s="48">
        <v>-0.354900000000271</v>
      </c>
      <c r="G28" s="91">
        <v>57</v>
      </c>
      <c r="H28" s="44">
        <f t="shared" si="0"/>
        <v>0.0653669724770642</v>
      </c>
      <c r="I28"/>
      <c r="J28"/>
      <c r="K28"/>
      <c r="L28"/>
      <c r="M28"/>
      <c r="N2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8"/>
      <c r="CA28" s="58"/>
      <c r="CB28" s="58"/>
      <c r="CC28" s="58"/>
      <c r="CD28" s="58"/>
      <c r="CE28" s="58"/>
      <c r="CF28" s="58"/>
      <c r="CG28" s="58"/>
      <c r="CH28" s="58"/>
      <c r="CI28" s="58"/>
      <c r="CJ28" s="58"/>
      <c r="CK28" s="58"/>
      <c r="CL28" s="58"/>
      <c r="CM28" s="58"/>
      <c r="CN28" s="58"/>
      <c r="CO28" s="58"/>
      <c r="CP28" s="58"/>
      <c r="CQ28" s="58"/>
      <c r="CR28" s="58"/>
      <c r="CS28" s="58"/>
      <c r="CT28" s="58"/>
      <c r="CU28" s="58"/>
      <c r="CV28" s="58"/>
      <c r="CW28" s="58"/>
      <c r="CX28" s="58"/>
      <c r="CY28" s="58"/>
      <c r="CZ28" s="58"/>
      <c r="DA28" s="58"/>
      <c r="DB28" s="58"/>
      <c r="DC28" s="58"/>
      <c r="DD28" s="58"/>
      <c r="DE28" s="58"/>
      <c r="DF28" s="58"/>
      <c r="DG28" s="58"/>
      <c r="DH28" s="58"/>
      <c r="DI28" s="58"/>
      <c r="DJ28" s="58"/>
      <c r="DK28" s="58"/>
      <c r="DL28" s="58"/>
      <c r="DM28" s="58"/>
      <c r="DN28" s="58"/>
      <c r="DO28" s="58"/>
      <c r="DP28" s="58"/>
      <c r="DQ28" s="58"/>
      <c r="DR28" s="58"/>
      <c r="DS28" s="58"/>
      <c r="DT28" s="58"/>
      <c r="DU28" s="58"/>
      <c r="DV28" s="58"/>
      <c r="DW28" s="58"/>
      <c r="DX28" s="58"/>
      <c r="DY28" s="58"/>
      <c r="DZ28" s="58"/>
      <c r="EA28" s="58"/>
      <c r="EB28" s="58"/>
      <c r="EC28" s="58"/>
      <c r="ED28" s="58"/>
      <c r="EE28" s="58"/>
      <c r="EF28" s="58"/>
      <c r="EG28" s="58"/>
      <c r="EH28" s="58"/>
      <c r="EI28" s="58"/>
      <c r="EJ28" s="58"/>
      <c r="EK28" s="58"/>
      <c r="EL28" s="58"/>
      <c r="EM28" s="58"/>
      <c r="EN28" s="58"/>
      <c r="EO28" s="58"/>
      <c r="EP28" s="58"/>
      <c r="EQ28" s="58"/>
      <c r="ER28" s="58"/>
      <c r="ES28" s="58"/>
      <c r="ET28" s="58"/>
      <c r="EU28" s="58"/>
      <c r="EV28" s="58"/>
      <c r="EW28" s="58"/>
      <c r="EX28" s="58"/>
      <c r="EY28" s="58"/>
      <c r="EZ28" s="58"/>
      <c r="FA28" s="58"/>
      <c r="FB28" s="58"/>
      <c r="FC28" s="58"/>
      <c r="FD28" s="58"/>
      <c r="FE28" s="58"/>
      <c r="FF28" s="58"/>
      <c r="FG28" s="58"/>
      <c r="FH28" s="58"/>
      <c r="FI28" s="58"/>
      <c r="FJ28" s="58"/>
      <c r="FK28" s="58"/>
      <c r="FL28" s="58"/>
      <c r="FM28" s="58"/>
      <c r="FN28" s="58"/>
      <c r="FO28" s="58"/>
      <c r="FP28" s="58"/>
      <c r="FQ28" s="58"/>
      <c r="FR28" s="58"/>
      <c r="FS28" s="58"/>
      <c r="FT28" s="58"/>
      <c r="FU28" s="58"/>
      <c r="FV28" s="58"/>
      <c r="FW28" s="58"/>
      <c r="FX28" s="58"/>
      <c r="FY28" s="58"/>
      <c r="FZ28" s="58"/>
      <c r="GA28" s="58"/>
      <c r="GB28" s="58"/>
      <c r="GC28" s="58"/>
      <c r="GD28" s="58"/>
      <c r="GE28" s="58"/>
      <c r="GF28" s="58"/>
      <c r="GG28" s="58"/>
      <c r="GH28" s="58"/>
      <c r="GI28" s="58"/>
      <c r="GJ28" s="58"/>
      <c r="GK28" s="58"/>
      <c r="GL28" s="58"/>
      <c r="GM28" s="58"/>
      <c r="GN28" s="58"/>
      <c r="GO28" s="58"/>
      <c r="GP28" s="58"/>
      <c r="GQ28" s="58"/>
      <c r="GR28" s="58"/>
      <c r="GS28" s="58"/>
      <c r="GT28" s="58"/>
      <c r="GU28" s="58"/>
      <c r="GV28" s="58"/>
      <c r="GW28" s="58"/>
      <c r="GX28" s="58"/>
      <c r="GY28" s="58"/>
      <c r="GZ28" s="58"/>
      <c r="HA28" s="58"/>
      <c r="HB28" s="58"/>
      <c r="HC28" s="58"/>
      <c r="HD28" s="58"/>
      <c r="HE28" s="58"/>
      <c r="HF28" s="58"/>
      <c r="HG28" s="58"/>
      <c r="HH28" s="58"/>
      <c r="HI28" s="58"/>
      <c r="HJ28" s="58"/>
      <c r="HK28" s="58"/>
      <c r="HL28" s="58"/>
      <c r="HM28" s="58"/>
      <c r="HN28" s="58"/>
      <c r="HO28" s="58"/>
      <c r="HP28" s="58"/>
      <c r="HQ28" s="58"/>
      <c r="HR28" s="58"/>
      <c r="HS28" s="58"/>
      <c r="HT28" s="58"/>
      <c r="HU28" s="58"/>
      <c r="HV28" s="58"/>
      <c r="HW28" s="58"/>
      <c r="HX28" s="58"/>
      <c r="HY28" s="58"/>
      <c r="HZ28" s="58"/>
      <c r="IA28" s="58"/>
      <c r="IB28" s="58"/>
      <c r="IC28" s="58"/>
      <c r="ID28" s="58"/>
      <c r="IE28" s="58"/>
      <c r="IF28" s="58"/>
      <c r="IG28" s="58"/>
      <c r="IH28" s="58"/>
      <c r="II28" s="58"/>
      <c r="IJ28" s="58"/>
      <c r="IK28" s="58"/>
      <c r="IL28" s="58"/>
      <c r="IM28" s="58"/>
      <c r="IN28" s="58"/>
      <c r="IO28" s="58"/>
      <c r="IP28" s="58"/>
      <c r="IQ28" s="58"/>
      <c r="IR28" s="58"/>
    </row>
    <row r="29" s="27" customFormat="1" ht="19" customHeight="1" spans="1:252">
      <c r="A29" s="80">
        <v>2121302</v>
      </c>
      <c r="B29" s="80" t="s">
        <v>584</v>
      </c>
      <c r="C29" s="40"/>
      <c r="D29" s="48">
        <v>155</v>
      </c>
      <c r="E29" s="48">
        <v>155</v>
      </c>
      <c r="F29" s="48">
        <v>0</v>
      </c>
      <c r="G29" s="91"/>
      <c r="H29" s="44">
        <f t="shared" si="0"/>
        <v>0</v>
      </c>
      <c r="I29"/>
      <c r="J29"/>
      <c r="K29"/>
      <c r="L29"/>
      <c r="M29"/>
      <c r="N29"/>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8"/>
      <c r="CA29" s="58"/>
      <c r="CB29" s="58"/>
      <c r="CC29" s="58"/>
      <c r="CD29" s="58"/>
      <c r="CE29" s="58"/>
      <c r="CF29" s="58"/>
      <c r="CG29" s="58"/>
      <c r="CH29" s="58"/>
      <c r="CI29" s="58"/>
      <c r="CJ29" s="58"/>
      <c r="CK29" s="58"/>
      <c r="CL29" s="58"/>
      <c r="CM29" s="58"/>
      <c r="CN29" s="58"/>
      <c r="CO29" s="58"/>
      <c r="CP29" s="58"/>
      <c r="CQ29" s="58"/>
      <c r="CR29" s="58"/>
      <c r="CS29" s="58"/>
      <c r="CT29" s="58"/>
      <c r="CU29" s="58"/>
      <c r="CV29" s="58"/>
      <c r="CW29" s="58"/>
      <c r="CX29" s="58"/>
      <c r="CY29" s="58"/>
      <c r="CZ29" s="58"/>
      <c r="DA29" s="58"/>
      <c r="DB29" s="58"/>
      <c r="DC29" s="58"/>
      <c r="DD29" s="58"/>
      <c r="DE29" s="58"/>
      <c r="DF29" s="58"/>
      <c r="DG29" s="58"/>
      <c r="DH29" s="58"/>
      <c r="DI29" s="58"/>
      <c r="DJ29" s="58"/>
      <c r="DK29" s="58"/>
      <c r="DL29" s="58"/>
      <c r="DM29" s="58"/>
      <c r="DN29" s="58"/>
      <c r="DO29" s="58"/>
      <c r="DP29" s="58"/>
      <c r="DQ29" s="58"/>
      <c r="DR29" s="58"/>
      <c r="DS29" s="58"/>
      <c r="DT29" s="58"/>
      <c r="DU29" s="58"/>
      <c r="DV29" s="58"/>
      <c r="DW29" s="58"/>
      <c r="DX29" s="58"/>
      <c r="DY29" s="58"/>
      <c r="DZ29" s="58"/>
      <c r="EA29" s="58"/>
      <c r="EB29" s="58"/>
      <c r="EC29" s="58"/>
      <c r="ED29" s="58"/>
      <c r="EE29" s="58"/>
      <c r="EF29" s="58"/>
      <c r="EG29" s="58"/>
      <c r="EH29" s="58"/>
      <c r="EI29" s="58"/>
      <c r="EJ29" s="58"/>
      <c r="EK29" s="58"/>
      <c r="EL29" s="58"/>
      <c r="EM29" s="58"/>
      <c r="EN29" s="58"/>
      <c r="EO29" s="58"/>
      <c r="EP29" s="58"/>
      <c r="EQ29" s="58"/>
      <c r="ER29" s="58"/>
      <c r="ES29" s="58"/>
      <c r="ET29" s="58"/>
      <c r="EU29" s="58"/>
      <c r="EV29" s="58"/>
      <c r="EW29" s="58"/>
      <c r="EX29" s="58"/>
      <c r="EY29" s="58"/>
      <c r="EZ29" s="58"/>
      <c r="FA29" s="58"/>
      <c r="FB29" s="58"/>
      <c r="FC29" s="58"/>
      <c r="FD29" s="58"/>
      <c r="FE29" s="58"/>
      <c r="FF29" s="58"/>
      <c r="FG29" s="58"/>
      <c r="FH29" s="58"/>
      <c r="FI29" s="58"/>
      <c r="FJ29" s="58"/>
      <c r="FK29" s="58"/>
      <c r="FL29" s="58"/>
      <c r="FM29" s="58"/>
      <c r="FN29" s="58"/>
      <c r="FO29" s="58"/>
      <c r="FP29" s="58"/>
      <c r="FQ29" s="58"/>
      <c r="FR29" s="58"/>
      <c r="FS29" s="58"/>
      <c r="FT29" s="58"/>
      <c r="FU29" s="58"/>
      <c r="FV29" s="58"/>
      <c r="FW29" s="58"/>
      <c r="FX29" s="58"/>
      <c r="FY29" s="58"/>
      <c r="FZ29" s="58"/>
      <c r="GA29" s="58"/>
      <c r="GB29" s="58"/>
      <c r="GC29" s="58"/>
      <c r="GD29" s="58"/>
      <c r="GE29" s="58"/>
      <c r="GF29" s="58"/>
      <c r="GG29" s="58"/>
      <c r="GH29" s="58"/>
      <c r="GI29" s="58"/>
      <c r="GJ29" s="58"/>
      <c r="GK29" s="58"/>
      <c r="GL29" s="58"/>
      <c r="GM29" s="58"/>
      <c r="GN29" s="58"/>
      <c r="GO29" s="58"/>
      <c r="GP29" s="58"/>
      <c r="GQ29" s="58"/>
      <c r="GR29" s="58"/>
      <c r="GS29" s="58"/>
      <c r="GT29" s="58"/>
      <c r="GU29" s="58"/>
      <c r="GV29" s="58"/>
      <c r="GW29" s="58"/>
      <c r="GX29" s="58"/>
      <c r="GY29" s="58"/>
      <c r="GZ29" s="58"/>
      <c r="HA29" s="58"/>
      <c r="HB29" s="58"/>
      <c r="HC29" s="58"/>
      <c r="HD29" s="58"/>
      <c r="HE29" s="58"/>
      <c r="HF29" s="58"/>
      <c r="HG29" s="58"/>
      <c r="HH29" s="58"/>
      <c r="HI29" s="58"/>
      <c r="HJ29" s="58"/>
      <c r="HK29" s="58"/>
      <c r="HL29" s="58"/>
      <c r="HM29" s="58"/>
      <c r="HN29" s="58"/>
      <c r="HO29" s="58"/>
      <c r="HP29" s="58"/>
      <c r="HQ29" s="58"/>
      <c r="HR29" s="58"/>
      <c r="HS29" s="58"/>
      <c r="HT29" s="58"/>
      <c r="HU29" s="58"/>
      <c r="HV29" s="58"/>
      <c r="HW29" s="58"/>
      <c r="HX29" s="58"/>
      <c r="HY29" s="58"/>
      <c r="HZ29" s="58"/>
      <c r="IA29" s="58"/>
      <c r="IB29" s="58"/>
      <c r="IC29" s="58"/>
      <c r="ID29" s="58"/>
      <c r="IE29" s="58"/>
      <c r="IF29" s="58"/>
      <c r="IG29" s="58"/>
      <c r="IH29" s="58"/>
      <c r="II29" s="58"/>
      <c r="IJ29" s="58"/>
      <c r="IK29" s="58"/>
      <c r="IL29" s="58"/>
      <c r="IM29" s="58"/>
      <c r="IN29" s="58"/>
      <c r="IO29" s="58"/>
      <c r="IP29" s="58"/>
      <c r="IQ29" s="58"/>
      <c r="IR29" s="58"/>
    </row>
    <row r="30" s="27" customFormat="1" ht="19" customHeight="1" spans="1:252">
      <c r="A30" s="80">
        <v>2121399</v>
      </c>
      <c r="B30" s="80" t="s">
        <v>585</v>
      </c>
      <c r="C30" s="40">
        <v>1300</v>
      </c>
      <c r="D30" s="48">
        <v>852</v>
      </c>
      <c r="E30" s="48">
        <v>-447.957</v>
      </c>
      <c r="F30" s="48">
        <v>-0.0430000000000064</v>
      </c>
      <c r="G30" s="91">
        <v>127</v>
      </c>
      <c r="H30" s="44">
        <f t="shared" si="0"/>
        <v>0.14906103286385</v>
      </c>
      <c r="I30"/>
      <c r="J30"/>
      <c r="K30"/>
      <c r="L30"/>
      <c r="M30"/>
      <c r="N30"/>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58"/>
      <c r="CK30" s="58"/>
      <c r="CL30" s="58"/>
      <c r="CM30" s="58"/>
      <c r="CN30" s="58"/>
      <c r="CO30" s="58"/>
      <c r="CP30" s="58"/>
      <c r="CQ30" s="58"/>
      <c r="CR30" s="58"/>
      <c r="CS30" s="58"/>
      <c r="CT30" s="58"/>
      <c r="CU30" s="58"/>
      <c r="CV30" s="58"/>
      <c r="CW30" s="58"/>
      <c r="CX30" s="58"/>
      <c r="CY30" s="58"/>
      <c r="CZ30" s="58"/>
      <c r="DA30" s="58"/>
      <c r="DB30" s="58"/>
      <c r="DC30" s="58"/>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58"/>
      <c r="EJ30" s="58"/>
      <c r="EK30" s="58"/>
      <c r="EL30" s="58"/>
      <c r="EM30" s="58"/>
      <c r="EN30" s="58"/>
      <c r="EO30" s="58"/>
      <c r="EP30" s="58"/>
      <c r="EQ30" s="58"/>
      <c r="ER30" s="58"/>
      <c r="ES30" s="58"/>
      <c r="ET30" s="58"/>
      <c r="EU30" s="58"/>
      <c r="EV30" s="58"/>
      <c r="EW30" s="58"/>
      <c r="EX30" s="58"/>
      <c r="EY30" s="58"/>
      <c r="EZ30" s="58"/>
      <c r="FA30" s="58"/>
      <c r="FB30" s="58"/>
      <c r="FC30" s="58"/>
      <c r="FD30" s="58"/>
      <c r="FE30" s="58"/>
      <c r="FF30" s="58"/>
      <c r="FG30" s="58"/>
      <c r="FH30" s="58"/>
      <c r="FI30" s="58"/>
      <c r="FJ30" s="58"/>
      <c r="FK30" s="58"/>
      <c r="FL30" s="58"/>
      <c r="FM30" s="58"/>
      <c r="FN30" s="58"/>
      <c r="FO30" s="58"/>
      <c r="FP30" s="58"/>
      <c r="FQ30" s="58"/>
      <c r="FR30" s="58"/>
      <c r="FS30" s="58"/>
      <c r="FT30" s="58"/>
      <c r="FU30" s="58"/>
      <c r="FV30" s="58"/>
      <c r="FW30" s="58"/>
      <c r="FX30" s="58"/>
      <c r="FY30" s="58"/>
      <c r="FZ30" s="58"/>
      <c r="GA30" s="58"/>
      <c r="GB30" s="58"/>
      <c r="GC30" s="58"/>
      <c r="GD30" s="58"/>
      <c r="GE30" s="58"/>
      <c r="GF30" s="58"/>
      <c r="GG30" s="58"/>
      <c r="GH30" s="58"/>
      <c r="GI30" s="58"/>
      <c r="GJ30" s="58"/>
      <c r="GK30" s="58"/>
      <c r="GL30" s="58"/>
      <c r="GM30" s="58"/>
      <c r="GN30" s="58"/>
      <c r="GO30" s="58"/>
      <c r="GP30" s="58"/>
      <c r="GQ30" s="58"/>
      <c r="GR30" s="58"/>
      <c r="GS30" s="58"/>
      <c r="GT30" s="58"/>
      <c r="GU30" s="58"/>
      <c r="GV30" s="58"/>
      <c r="GW30" s="58"/>
      <c r="GX30" s="58"/>
      <c r="GY30" s="58"/>
      <c r="GZ30" s="58"/>
      <c r="HA30" s="58"/>
      <c r="HB30" s="58"/>
      <c r="HC30" s="58"/>
      <c r="HD30" s="58"/>
      <c r="HE30" s="58"/>
      <c r="HF30" s="58"/>
      <c r="HG30" s="58"/>
      <c r="HH30" s="58"/>
      <c r="HI30" s="58"/>
      <c r="HJ30" s="58"/>
      <c r="HK30" s="58"/>
      <c r="HL30" s="58"/>
      <c r="HM30" s="58"/>
      <c r="HN30" s="58"/>
      <c r="HO30" s="58"/>
      <c r="HP30" s="58"/>
      <c r="HQ30" s="58"/>
      <c r="HR30" s="58"/>
      <c r="HS30" s="58"/>
      <c r="HT30" s="58"/>
      <c r="HU30" s="58"/>
      <c r="HV30" s="58"/>
      <c r="HW30" s="58"/>
      <c r="HX30" s="58"/>
      <c r="HY30" s="58"/>
      <c r="HZ30" s="58"/>
      <c r="IA30" s="58"/>
      <c r="IB30" s="58"/>
      <c r="IC30" s="58"/>
      <c r="ID30" s="58"/>
      <c r="IE30" s="58"/>
      <c r="IF30" s="58"/>
      <c r="IG30" s="58"/>
      <c r="IH30" s="58"/>
      <c r="II30" s="58"/>
      <c r="IJ30" s="58"/>
      <c r="IK30" s="58"/>
      <c r="IL30" s="58"/>
      <c r="IM30" s="58"/>
      <c r="IN30" s="58"/>
      <c r="IO30" s="58"/>
      <c r="IP30" s="58"/>
      <c r="IQ30" s="58"/>
      <c r="IR30" s="58"/>
    </row>
    <row r="31" s="27" customFormat="1" ht="19" customHeight="1" spans="1:252">
      <c r="A31" s="80">
        <v>21214</v>
      </c>
      <c r="B31" s="80" t="s">
        <v>586</v>
      </c>
      <c r="C31" s="40">
        <v>1000</v>
      </c>
      <c r="D31" s="48"/>
      <c r="E31" s="48">
        <v>-1000</v>
      </c>
      <c r="F31" s="48">
        <v>0</v>
      </c>
      <c r="G31" s="91"/>
      <c r="H31" s="44" t="str">
        <f t="shared" si="0"/>
        <v/>
      </c>
      <c r="I31"/>
      <c r="J31"/>
      <c r="K31"/>
      <c r="L31"/>
      <c r="M31"/>
      <c r="N31"/>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58"/>
      <c r="CG31" s="58"/>
      <c r="CH31" s="58"/>
      <c r="CI31" s="58"/>
      <c r="CJ31" s="58"/>
      <c r="CK31" s="58"/>
      <c r="CL31" s="58"/>
      <c r="CM31" s="58"/>
      <c r="CN31" s="58"/>
      <c r="CO31" s="58"/>
      <c r="CP31" s="58"/>
      <c r="CQ31" s="58"/>
      <c r="CR31" s="58"/>
      <c r="CS31" s="58"/>
      <c r="CT31" s="58"/>
      <c r="CU31" s="58"/>
      <c r="CV31" s="58"/>
      <c r="CW31" s="58"/>
      <c r="CX31" s="58"/>
      <c r="CY31" s="58"/>
      <c r="CZ31" s="58"/>
      <c r="DA31" s="58"/>
      <c r="DB31" s="58"/>
      <c r="DC31" s="58"/>
      <c r="DD31" s="58"/>
      <c r="DE31" s="58"/>
      <c r="DF31" s="58"/>
      <c r="DG31" s="58"/>
      <c r="DH31" s="58"/>
      <c r="DI31" s="58"/>
      <c r="DJ31" s="58"/>
      <c r="DK31" s="58"/>
      <c r="DL31" s="58"/>
      <c r="DM31" s="58"/>
      <c r="DN31" s="58"/>
      <c r="DO31" s="58"/>
      <c r="DP31" s="58"/>
      <c r="DQ31" s="58"/>
      <c r="DR31" s="58"/>
      <c r="DS31" s="58"/>
      <c r="DT31" s="58"/>
      <c r="DU31" s="58"/>
      <c r="DV31" s="58"/>
      <c r="DW31" s="58"/>
      <c r="DX31" s="58"/>
      <c r="DY31" s="58"/>
      <c r="DZ31" s="58"/>
      <c r="EA31" s="58"/>
      <c r="EB31" s="58"/>
      <c r="EC31" s="58"/>
      <c r="ED31" s="58"/>
      <c r="EE31" s="58"/>
      <c r="EF31" s="58"/>
      <c r="EG31" s="58"/>
      <c r="EH31" s="58"/>
      <c r="EI31" s="58"/>
      <c r="EJ31" s="58"/>
      <c r="EK31" s="58"/>
      <c r="EL31" s="58"/>
      <c r="EM31" s="58"/>
      <c r="EN31" s="58"/>
      <c r="EO31" s="58"/>
      <c r="EP31" s="58"/>
      <c r="EQ31" s="58"/>
      <c r="ER31" s="58"/>
      <c r="ES31" s="58"/>
      <c r="ET31" s="58"/>
      <c r="EU31" s="58"/>
      <c r="EV31" s="58"/>
      <c r="EW31" s="58"/>
      <c r="EX31" s="58"/>
      <c r="EY31" s="58"/>
      <c r="EZ31" s="58"/>
      <c r="FA31" s="58"/>
      <c r="FB31" s="58"/>
      <c r="FC31" s="58"/>
      <c r="FD31" s="58"/>
      <c r="FE31" s="58"/>
      <c r="FF31" s="58"/>
      <c r="FG31" s="58"/>
      <c r="FH31" s="58"/>
      <c r="FI31" s="58"/>
      <c r="FJ31" s="58"/>
      <c r="FK31" s="58"/>
      <c r="FL31" s="58"/>
      <c r="FM31" s="58"/>
      <c r="FN31" s="58"/>
      <c r="FO31" s="58"/>
      <c r="FP31" s="58"/>
      <c r="FQ31" s="58"/>
      <c r="FR31" s="58"/>
      <c r="FS31" s="58"/>
      <c r="FT31" s="58"/>
      <c r="FU31" s="58"/>
      <c r="FV31" s="58"/>
      <c r="FW31" s="58"/>
      <c r="FX31" s="58"/>
      <c r="FY31" s="58"/>
      <c r="FZ31" s="58"/>
      <c r="GA31" s="58"/>
      <c r="GB31" s="58"/>
      <c r="GC31" s="58"/>
      <c r="GD31" s="58"/>
      <c r="GE31" s="58"/>
      <c r="GF31" s="58"/>
      <c r="GG31" s="58"/>
      <c r="GH31" s="58"/>
      <c r="GI31" s="58"/>
      <c r="GJ31" s="58"/>
      <c r="GK31" s="58"/>
      <c r="GL31" s="58"/>
      <c r="GM31" s="58"/>
      <c r="GN31" s="58"/>
      <c r="GO31" s="58"/>
      <c r="GP31" s="58"/>
      <c r="GQ31" s="58"/>
      <c r="GR31" s="58"/>
      <c r="GS31" s="58"/>
      <c r="GT31" s="58"/>
      <c r="GU31" s="58"/>
      <c r="GV31" s="58"/>
      <c r="GW31" s="58"/>
      <c r="GX31" s="58"/>
      <c r="GY31" s="58"/>
      <c r="GZ31" s="58"/>
      <c r="HA31" s="58"/>
      <c r="HB31" s="58"/>
      <c r="HC31" s="58"/>
      <c r="HD31" s="58"/>
      <c r="HE31" s="58"/>
      <c r="HF31" s="58"/>
      <c r="HG31" s="58"/>
      <c r="HH31" s="58"/>
      <c r="HI31" s="58"/>
      <c r="HJ31" s="58"/>
      <c r="HK31" s="58"/>
      <c r="HL31" s="58"/>
      <c r="HM31" s="58"/>
      <c r="HN31" s="58"/>
      <c r="HO31" s="58"/>
      <c r="HP31" s="58"/>
      <c r="HQ31" s="58"/>
      <c r="HR31" s="58"/>
      <c r="HS31" s="58"/>
      <c r="HT31" s="58"/>
      <c r="HU31" s="58"/>
      <c r="HV31" s="58"/>
      <c r="HW31" s="58"/>
      <c r="HX31" s="58"/>
      <c r="HY31" s="58"/>
      <c r="HZ31" s="58"/>
      <c r="IA31" s="58"/>
      <c r="IB31" s="58"/>
      <c r="IC31" s="58"/>
      <c r="ID31" s="58"/>
      <c r="IE31" s="58"/>
      <c r="IF31" s="58"/>
      <c r="IG31" s="58"/>
      <c r="IH31" s="58"/>
      <c r="II31" s="58"/>
      <c r="IJ31" s="58"/>
      <c r="IK31" s="58"/>
      <c r="IL31" s="58"/>
      <c r="IM31" s="58"/>
      <c r="IN31" s="58"/>
      <c r="IO31" s="58"/>
      <c r="IP31" s="58"/>
      <c r="IQ31" s="58"/>
      <c r="IR31" s="58"/>
    </row>
    <row r="32" s="27" customFormat="1" ht="19" customHeight="1" spans="1:252">
      <c r="A32" s="80">
        <v>2121401</v>
      </c>
      <c r="B32" s="80" t="s">
        <v>587</v>
      </c>
      <c r="C32" s="40"/>
      <c r="D32" s="48"/>
      <c r="E32" s="48">
        <v>-1000</v>
      </c>
      <c r="F32" s="48">
        <v>1000</v>
      </c>
      <c r="G32" s="91"/>
      <c r="H32" s="44" t="str">
        <f t="shared" si="0"/>
        <v/>
      </c>
      <c r="I32"/>
      <c r="J32"/>
      <c r="K32"/>
      <c r="L32"/>
      <c r="M32"/>
      <c r="N32"/>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c r="CA32" s="58"/>
      <c r="CB32" s="58"/>
      <c r="CC32" s="58"/>
      <c r="CD32" s="58"/>
      <c r="CE32" s="58"/>
      <c r="CF32" s="58"/>
      <c r="CG32" s="58"/>
      <c r="CH32" s="58"/>
      <c r="CI32" s="58"/>
      <c r="CJ32" s="58"/>
      <c r="CK32" s="58"/>
      <c r="CL32" s="58"/>
      <c r="CM32" s="58"/>
      <c r="CN32" s="58"/>
      <c r="CO32" s="58"/>
      <c r="CP32" s="58"/>
      <c r="CQ32" s="58"/>
      <c r="CR32" s="58"/>
      <c r="CS32" s="58"/>
      <c r="CT32" s="58"/>
      <c r="CU32" s="58"/>
      <c r="CV32" s="58"/>
      <c r="CW32" s="58"/>
      <c r="CX32" s="58"/>
      <c r="CY32" s="58"/>
      <c r="CZ32" s="58"/>
      <c r="DA32" s="58"/>
      <c r="DB32" s="58"/>
      <c r="DC32" s="58"/>
      <c r="DD32" s="58"/>
      <c r="DE32" s="58"/>
      <c r="DF32" s="58"/>
      <c r="DG32" s="58"/>
      <c r="DH32" s="58"/>
      <c r="DI32" s="58"/>
      <c r="DJ32" s="58"/>
      <c r="DK32" s="58"/>
      <c r="DL32" s="58"/>
      <c r="DM32" s="58"/>
      <c r="DN32" s="58"/>
      <c r="DO32" s="58"/>
      <c r="DP32" s="58"/>
      <c r="DQ32" s="58"/>
      <c r="DR32" s="58"/>
      <c r="DS32" s="58"/>
      <c r="DT32" s="58"/>
      <c r="DU32" s="58"/>
      <c r="DV32" s="58"/>
      <c r="DW32" s="58"/>
      <c r="DX32" s="58"/>
      <c r="DY32" s="58"/>
      <c r="DZ32" s="58"/>
      <c r="EA32" s="58"/>
      <c r="EB32" s="58"/>
      <c r="EC32" s="58"/>
      <c r="ED32" s="58"/>
      <c r="EE32" s="58"/>
      <c r="EF32" s="58"/>
      <c r="EG32" s="58"/>
      <c r="EH32" s="58"/>
      <c r="EI32" s="58"/>
      <c r="EJ32" s="58"/>
      <c r="EK32" s="58"/>
      <c r="EL32" s="58"/>
      <c r="EM32" s="58"/>
      <c r="EN32" s="58"/>
      <c r="EO32" s="58"/>
      <c r="EP32" s="58"/>
      <c r="EQ32" s="58"/>
      <c r="ER32" s="58"/>
      <c r="ES32" s="58"/>
      <c r="ET32" s="58"/>
      <c r="EU32" s="58"/>
      <c r="EV32" s="58"/>
      <c r="EW32" s="58"/>
      <c r="EX32" s="58"/>
      <c r="EY32" s="58"/>
      <c r="EZ32" s="58"/>
      <c r="FA32" s="58"/>
      <c r="FB32" s="58"/>
      <c r="FC32" s="58"/>
      <c r="FD32" s="58"/>
      <c r="FE32" s="58"/>
      <c r="FF32" s="58"/>
      <c r="FG32" s="58"/>
      <c r="FH32" s="58"/>
      <c r="FI32" s="58"/>
      <c r="FJ32" s="58"/>
      <c r="FK32" s="58"/>
      <c r="FL32" s="58"/>
      <c r="FM32" s="58"/>
      <c r="FN32" s="58"/>
      <c r="FO32" s="58"/>
      <c r="FP32" s="58"/>
      <c r="FQ32" s="58"/>
      <c r="FR32" s="58"/>
      <c r="FS32" s="58"/>
      <c r="FT32" s="58"/>
      <c r="FU32" s="58"/>
      <c r="FV32" s="58"/>
      <c r="FW32" s="58"/>
      <c r="FX32" s="58"/>
      <c r="FY32" s="58"/>
      <c r="FZ32" s="58"/>
      <c r="GA32" s="58"/>
      <c r="GB32" s="58"/>
      <c r="GC32" s="58"/>
      <c r="GD32" s="58"/>
      <c r="GE32" s="58"/>
      <c r="GF32" s="58"/>
      <c r="GG32" s="58"/>
      <c r="GH32" s="58"/>
      <c r="GI32" s="58"/>
      <c r="GJ32" s="58"/>
      <c r="GK32" s="58"/>
      <c r="GL32" s="58"/>
      <c r="GM32" s="58"/>
      <c r="GN32" s="58"/>
      <c r="GO32" s="58"/>
      <c r="GP32" s="58"/>
      <c r="GQ32" s="58"/>
      <c r="GR32" s="58"/>
      <c r="GS32" s="58"/>
      <c r="GT32" s="58"/>
      <c r="GU32" s="58"/>
      <c r="GV32" s="58"/>
      <c r="GW32" s="58"/>
      <c r="GX32" s="58"/>
      <c r="GY32" s="58"/>
      <c r="GZ32" s="58"/>
      <c r="HA32" s="58"/>
      <c r="HB32" s="58"/>
      <c r="HC32" s="58"/>
      <c r="HD32" s="58"/>
      <c r="HE32" s="58"/>
      <c r="HF32" s="58"/>
      <c r="HG32" s="58"/>
      <c r="HH32" s="58"/>
      <c r="HI32" s="58"/>
      <c r="HJ32" s="58"/>
      <c r="HK32" s="58"/>
      <c r="HL32" s="58"/>
      <c r="HM32" s="58"/>
      <c r="HN32" s="58"/>
      <c r="HO32" s="58"/>
      <c r="HP32" s="58"/>
      <c r="HQ32" s="58"/>
      <c r="HR32" s="58"/>
      <c r="HS32" s="58"/>
      <c r="HT32" s="58"/>
      <c r="HU32" s="58"/>
      <c r="HV32" s="58"/>
      <c r="HW32" s="58"/>
      <c r="HX32" s="58"/>
      <c r="HY32" s="58"/>
      <c r="HZ32" s="58"/>
      <c r="IA32" s="58"/>
      <c r="IB32" s="58"/>
      <c r="IC32" s="58"/>
      <c r="ID32" s="58"/>
      <c r="IE32" s="58"/>
      <c r="IF32" s="58"/>
      <c r="IG32" s="58"/>
      <c r="IH32" s="58"/>
      <c r="II32" s="58"/>
      <c r="IJ32" s="58"/>
      <c r="IK32" s="58"/>
      <c r="IL32" s="58"/>
      <c r="IM32" s="58"/>
      <c r="IN32" s="58"/>
      <c r="IO32" s="58"/>
      <c r="IP32" s="58"/>
      <c r="IQ32" s="58"/>
      <c r="IR32" s="58"/>
    </row>
    <row r="33" s="27" customFormat="1" ht="19" customHeight="1" spans="1:252">
      <c r="A33" s="80">
        <v>2121499</v>
      </c>
      <c r="B33" s="80" t="s">
        <v>588</v>
      </c>
      <c r="C33" s="40">
        <v>1000</v>
      </c>
      <c r="D33" s="48"/>
      <c r="E33" s="48"/>
      <c r="F33" s="48"/>
      <c r="G33" s="91"/>
      <c r="H33" s="44" t="str">
        <f t="shared" si="0"/>
        <v/>
      </c>
      <c r="I33"/>
      <c r="J33"/>
      <c r="K33"/>
      <c r="L33"/>
      <c r="M33"/>
      <c r="N33"/>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c r="CQ33" s="58"/>
      <c r="CR33" s="58"/>
      <c r="CS33" s="58"/>
      <c r="CT33" s="58"/>
      <c r="CU33" s="58"/>
      <c r="CV33" s="58"/>
      <c r="CW33" s="58"/>
      <c r="CX33" s="58"/>
      <c r="CY33" s="58"/>
      <c r="CZ33" s="58"/>
      <c r="DA33" s="58"/>
      <c r="DB33" s="58"/>
      <c r="DC33" s="58"/>
      <c r="DD33" s="58"/>
      <c r="DE33" s="58"/>
      <c r="DF33" s="58"/>
      <c r="DG33" s="58"/>
      <c r="DH33" s="58"/>
      <c r="DI33" s="58"/>
      <c r="DJ33" s="58"/>
      <c r="DK33" s="58"/>
      <c r="DL33" s="58"/>
      <c r="DM33" s="58"/>
      <c r="DN33" s="58"/>
      <c r="DO33" s="58"/>
      <c r="DP33" s="58"/>
      <c r="DQ33" s="58"/>
      <c r="DR33" s="58"/>
      <c r="DS33" s="58"/>
      <c r="DT33" s="58"/>
      <c r="DU33" s="58"/>
      <c r="DV33" s="58"/>
      <c r="DW33" s="58"/>
      <c r="DX33" s="58"/>
      <c r="DY33" s="58"/>
      <c r="DZ33" s="58"/>
      <c r="EA33" s="58"/>
      <c r="EB33" s="58"/>
      <c r="EC33" s="58"/>
      <c r="ED33" s="58"/>
      <c r="EE33" s="58"/>
      <c r="EF33" s="58"/>
      <c r="EG33" s="58"/>
      <c r="EH33" s="58"/>
      <c r="EI33" s="58"/>
      <c r="EJ33" s="58"/>
      <c r="EK33" s="58"/>
      <c r="EL33" s="58"/>
      <c r="EM33" s="58"/>
      <c r="EN33" s="58"/>
      <c r="EO33" s="58"/>
      <c r="EP33" s="58"/>
      <c r="EQ33" s="58"/>
      <c r="ER33" s="58"/>
      <c r="ES33" s="58"/>
      <c r="ET33" s="58"/>
      <c r="EU33" s="58"/>
      <c r="EV33" s="58"/>
      <c r="EW33" s="58"/>
      <c r="EX33" s="58"/>
      <c r="EY33" s="58"/>
      <c r="EZ33" s="58"/>
      <c r="FA33" s="58"/>
      <c r="FB33" s="58"/>
      <c r="FC33" s="58"/>
      <c r="FD33" s="58"/>
      <c r="FE33" s="58"/>
      <c r="FF33" s="58"/>
      <c r="FG33" s="58"/>
      <c r="FH33" s="58"/>
      <c r="FI33" s="58"/>
      <c r="FJ33" s="58"/>
      <c r="FK33" s="58"/>
      <c r="FL33" s="58"/>
      <c r="FM33" s="58"/>
      <c r="FN33" s="58"/>
      <c r="FO33" s="58"/>
      <c r="FP33" s="58"/>
      <c r="FQ33" s="58"/>
      <c r="FR33" s="58"/>
      <c r="FS33" s="58"/>
      <c r="FT33" s="58"/>
      <c r="FU33" s="58"/>
      <c r="FV33" s="58"/>
      <c r="FW33" s="58"/>
      <c r="FX33" s="58"/>
      <c r="FY33" s="58"/>
      <c r="FZ33" s="58"/>
      <c r="GA33" s="58"/>
      <c r="GB33" s="58"/>
      <c r="GC33" s="58"/>
      <c r="GD33" s="58"/>
      <c r="GE33" s="58"/>
      <c r="GF33" s="58"/>
      <c r="GG33" s="58"/>
      <c r="GH33" s="58"/>
      <c r="GI33" s="58"/>
      <c r="GJ33" s="58"/>
      <c r="GK33" s="58"/>
      <c r="GL33" s="58"/>
      <c r="GM33" s="58"/>
      <c r="GN33" s="58"/>
      <c r="GO33" s="58"/>
      <c r="GP33" s="58"/>
      <c r="GQ33" s="58"/>
      <c r="GR33" s="58"/>
      <c r="GS33" s="58"/>
      <c r="GT33" s="58"/>
      <c r="GU33" s="58"/>
      <c r="GV33" s="58"/>
      <c r="GW33" s="58"/>
      <c r="GX33" s="58"/>
      <c r="GY33" s="58"/>
      <c r="GZ33" s="58"/>
      <c r="HA33" s="58"/>
      <c r="HB33" s="58"/>
      <c r="HC33" s="58"/>
      <c r="HD33" s="58"/>
      <c r="HE33" s="58"/>
      <c r="HF33" s="58"/>
      <c r="HG33" s="58"/>
      <c r="HH33" s="58"/>
      <c r="HI33" s="58"/>
      <c r="HJ33" s="58"/>
      <c r="HK33" s="58"/>
      <c r="HL33" s="58"/>
      <c r="HM33" s="58"/>
      <c r="HN33" s="58"/>
      <c r="HO33" s="58"/>
      <c r="HP33" s="58"/>
      <c r="HQ33" s="58"/>
      <c r="HR33" s="58"/>
      <c r="HS33" s="58"/>
      <c r="HT33" s="58"/>
      <c r="HU33" s="58"/>
      <c r="HV33" s="58"/>
      <c r="HW33" s="58"/>
      <c r="HX33" s="58"/>
      <c r="HY33" s="58"/>
      <c r="HZ33" s="58"/>
      <c r="IA33" s="58"/>
      <c r="IB33" s="58"/>
      <c r="IC33" s="58"/>
      <c r="ID33" s="58"/>
      <c r="IE33" s="58"/>
      <c r="IF33" s="58"/>
      <c r="IG33" s="58"/>
      <c r="IH33" s="58"/>
      <c r="II33" s="58"/>
      <c r="IJ33" s="58"/>
      <c r="IK33" s="58"/>
      <c r="IL33" s="58"/>
      <c r="IM33" s="58"/>
      <c r="IN33" s="58"/>
      <c r="IO33" s="58"/>
      <c r="IP33" s="58"/>
      <c r="IQ33" s="58"/>
      <c r="IR33" s="58"/>
    </row>
    <row r="34" s="27" customFormat="1" ht="19" customHeight="1" spans="1:252">
      <c r="A34" s="80">
        <v>21216</v>
      </c>
      <c r="B34" s="80" t="s">
        <v>589</v>
      </c>
      <c r="C34" s="40">
        <v>0</v>
      </c>
      <c r="D34" s="48">
        <v>40000</v>
      </c>
      <c r="E34" s="48">
        <v>40000</v>
      </c>
      <c r="F34" s="48">
        <v>0</v>
      </c>
      <c r="G34" s="91">
        <f>SUM(G35:G35)</f>
        <v>40000</v>
      </c>
      <c r="H34" s="44">
        <f t="shared" si="0"/>
        <v>1</v>
      </c>
      <c r="I34"/>
      <c r="J34"/>
      <c r="K34"/>
      <c r="L34"/>
      <c r="M34"/>
      <c r="N34"/>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8"/>
      <c r="CQ34" s="58"/>
      <c r="CR34" s="58"/>
      <c r="CS34" s="58"/>
      <c r="CT34" s="58"/>
      <c r="CU34" s="58"/>
      <c r="CV34" s="58"/>
      <c r="CW34" s="58"/>
      <c r="CX34" s="58"/>
      <c r="CY34" s="58"/>
      <c r="CZ34" s="58"/>
      <c r="DA34" s="58"/>
      <c r="DB34" s="58"/>
      <c r="DC34" s="58"/>
      <c r="DD34" s="58"/>
      <c r="DE34" s="58"/>
      <c r="DF34" s="58"/>
      <c r="DG34" s="58"/>
      <c r="DH34" s="58"/>
      <c r="DI34" s="58"/>
      <c r="DJ34" s="58"/>
      <c r="DK34" s="58"/>
      <c r="DL34" s="58"/>
      <c r="DM34" s="58"/>
      <c r="DN34" s="58"/>
      <c r="DO34" s="58"/>
      <c r="DP34" s="58"/>
      <c r="DQ34" s="58"/>
      <c r="DR34" s="58"/>
      <c r="DS34" s="58"/>
      <c r="DT34" s="58"/>
      <c r="DU34" s="58"/>
      <c r="DV34" s="58"/>
      <c r="DW34" s="58"/>
      <c r="DX34" s="58"/>
      <c r="DY34" s="58"/>
      <c r="DZ34" s="58"/>
      <c r="EA34" s="58"/>
      <c r="EB34" s="58"/>
      <c r="EC34" s="58"/>
      <c r="ED34" s="58"/>
      <c r="EE34" s="58"/>
      <c r="EF34" s="58"/>
      <c r="EG34" s="58"/>
      <c r="EH34" s="58"/>
      <c r="EI34" s="58"/>
      <c r="EJ34" s="58"/>
      <c r="EK34" s="58"/>
      <c r="EL34" s="58"/>
      <c r="EM34" s="58"/>
      <c r="EN34" s="58"/>
      <c r="EO34" s="58"/>
      <c r="EP34" s="58"/>
      <c r="EQ34" s="58"/>
      <c r="ER34" s="58"/>
      <c r="ES34" s="58"/>
      <c r="ET34" s="58"/>
      <c r="EU34" s="58"/>
      <c r="EV34" s="58"/>
      <c r="EW34" s="58"/>
      <c r="EX34" s="58"/>
      <c r="EY34" s="58"/>
      <c r="EZ34" s="58"/>
      <c r="FA34" s="58"/>
      <c r="FB34" s="58"/>
      <c r="FC34" s="58"/>
      <c r="FD34" s="58"/>
      <c r="FE34" s="58"/>
      <c r="FF34" s="58"/>
      <c r="FG34" s="58"/>
      <c r="FH34" s="58"/>
      <c r="FI34" s="58"/>
      <c r="FJ34" s="58"/>
      <c r="FK34" s="58"/>
      <c r="FL34" s="58"/>
      <c r="FM34" s="58"/>
      <c r="FN34" s="58"/>
      <c r="FO34" s="58"/>
      <c r="FP34" s="58"/>
      <c r="FQ34" s="58"/>
      <c r="FR34" s="58"/>
      <c r="FS34" s="58"/>
      <c r="FT34" s="58"/>
      <c r="FU34" s="58"/>
      <c r="FV34" s="58"/>
      <c r="FW34" s="58"/>
      <c r="FX34" s="58"/>
      <c r="FY34" s="58"/>
      <c r="FZ34" s="58"/>
      <c r="GA34" s="58"/>
      <c r="GB34" s="58"/>
      <c r="GC34" s="58"/>
      <c r="GD34" s="58"/>
      <c r="GE34" s="58"/>
      <c r="GF34" s="58"/>
      <c r="GG34" s="58"/>
      <c r="GH34" s="58"/>
      <c r="GI34" s="58"/>
      <c r="GJ34" s="58"/>
      <c r="GK34" s="58"/>
      <c r="GL34" s="58"/>
      <c r="GM34" s="58"/>
      <c r="GN34" s="58"/>
      <c r="GO34" s="58"/>
      <c r="GP34" s="58"/>
      <c r="GQ34" s="58"/>
      <c r="GR34" s="58"/>
      <c r="GS34" s="58"/>
      <c r="GT34" s="58"/>
      <c r="GU34" s="58"/>
      <c r="GV34" s="58"/>
      <c r="GW34" s="58"/>
      <c r="GX34" s="58"/>
      <c r="GY34" s="58"/>
      <c r="GZ34" s="58"/>
      <c r="HA34" s="58"/>
      <c r="HB34" s="58"/>
      <c r="HC34" s="58"/>
      <c r="HD34" s="58"/>
      <c r="HE34" s="58"/>
      <c r="HF34" s="58"/>
      <c r="HG34" s="58"/>
      <c r="HH34" s="58"/>
      <c r="HI34" s="58"/>
      <c r="HJ34" s="58"/>
      <c r="HK34" s="58"/>
      <c r="HL34" s="58"/>
      <c r="HM34" s="58"/>
      <c r="HN34" s="58"/>
      <c r="HO34" s="58"/>
      <c r="HP34" s="58"/>
      <c r="HQ34" s="58"/>
      <c r="HR34" s="58"/>
      <c r="HS34" s="58"/>
      <c r="HT34" s="58"/>
      <c r="HU34" s="58"/>
      <c r="HV34" s="58"/>
      <c r="HW34" s="58"/>
      <c r="HX34" s="58"/>
      <c r="HY34" s="58"/>
      <c r="HZ34" s="58"/>
      <c r="IA34" s="58"/>
      <c r="IB34" s="58"/>
      <c r="IC34" s="58"/>
      <c r="ID34" s="58"/>
      <c r="IE34" s="58"/>
      <c r="IF34" s="58"/>
      <c r="IG34" s="58"/>
      <c r="IH34" s="58"/>
      <c r="II34" s="58"/>
      <c r="IJ34" s="58"/>
      <c r="IK34" s="58"/>
      <c r="IL34" s="58"/>
      <c r="IM34" s="58"/>
      <c r="IN34" s="58"/>
      <c r="IO34" s="58"/>
      <c r="IP34" s="58"/>
      <c r="IQ34" s="58"/>
      <c r="IR34" s="58"/>
    </row>
    <row r="35" s="27" customFormat="1" ht="19" customHeight="1" spans="1:252">
      <c r="A35" s="80">
        <v>2121699</v>
      </c>
      <c r="B35" s="80" t="s">
        <v>590</v>
      </c>
      <c r="C35" s="40"/>
      <c r="D35" s="48">
        <v>40000</v>
      </c>
      <c r="E35" s="48">
        <v>40000</v>
      </c>
      <c r="F35" s="48">
        <v>0</v>
      </c>
      <c r="G35" s="91">
        <v>40000</v>
      </c>
      <c r="H35" s="44">
        <f t="shared" si="0"/>
        <v>1</v>
      </c>
      <c r="I35"/>
      <c r="J35"/>
      <c r="K35"/>
      <c r="L35"/>
      <c r="M35"/>
      <c r="N35"/>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c r="CR35" s="58"/>
      <c r="CS35" s="58"/>
      <c r="CT35" s="58"/>
      <c r="CU35" s="58"/>
      <c r="CV35" s="58"/>
      <c r="CW35" s="58"/>
      <c r="CX35" s="58"/>
      <c r="CY35" s="58"/>
      <c r="CZ35" s="58"/>
      <c r="DA35" s="58"/>
      <c r="DB35" s="58"/>
      <c r="DC35" s="58"/>
      <c r="DD35" s="58"/>
      <c r="DE35" s="58"/>
      <c r="DF35" s="58"/>
      <c r="DG35" s="58"/>
      <c r="DH35" s="58"/>
      <c r="DI35" s="58"/>
      <c r="DJ35" s="58"/>
      <c r="DK35" s="58"/>
      <c r="DL35" s="58"/>
      <c r="DM35" s="58"/>
      <c r="DN35" s="58"/>
      <c r="DO35" s="58"/>
      <c r="DP35" s="58"/>
      <c r="DQ35" s="58"/>
      <c r="DR35" s="58"/>
      <c r="DS35" s="58"/>
      <c r="DT35" s="58"/>
      <c r="DU35" s="58"/>
      <c r="DV35" s="58"/>
      <c r="DW35" s="58"/>
      <c r="DX35" s="58"/>
      <c r="DY35" s="58"/>
      <c r="DZ35" s="58"/>
      <c r="EA35" s="58"/>
      <c r="EB35" s="58"/>
      <c r="EC35" s="58"/>
      <c r="ED35" s="58"/>
      <c r="EE35" s="58"/>
      <c r="EF35" s="58"/>
      <c r="EG35" s="58"/>
      <c r="EH35" s="58"/>
      <c r="EI35" s="58"/>
      <c r="EJ35" s="58"/>
      <c r="EK35" s="58"/>
      <c r="EL35" s="58"/>
      <c r="EM35" s="58"/>
      <c r="EN35" s="58"/>
      <c r="EO35" s="58"/>
      <c r="EP35" s="58"/>
      <c r="EQ35" s="58"/>
      <c r="ER35" s="58"/>
      <c r="ES35" s="58"/>
      <c r="ET35" s="58"/>
      <c r="EU35" s="58"/>
      <c r="EV35" s="58"/>
      <c r="EW35" s="58"/>
      <c r="EX35" s="58"/>
      <c r="EY35" s="58"/>
      <c r="EZ35" s="58"/>
      <c r="FA35" s="58"/>
      <c r="FB35" s="58"/>
      <c r="FC35" s="58"/>
      <c r="FD35" s="58"/>
      <c r="FE35" s="58"/>
      <c r="FF35" s="58"/>
      <c r="FG35" s="58"/>
      <c r="FH35" s="58"/>
      <c r="FI35" s="58"/>
      <c r="FJ35" s="58"/>
      <c r="FK35" s="58"/>
      <c r="FL35" s="58"/>
      <c r="FM35" s="58"/>
      <c r="FN35" s="58"/>
      <c r="FO35" s="58"/>
      <c r="FP35" s="58"/>
      <c r="FQ35" s="58"/>
      <c r="FR35" s="58"/>
      <c r="FS35" s="58"/>
      <c r="FT35" s="58"/>
      <c r="FU35" s="58"/>
      <c r="FV35" s="58"/>
      <c r="FW35" s="58"/>
      <c r="FX35" s="58"/>
      <c r="FY35" s="58"/>
      <c r="FZ35" s="58"/>
      <c r="GA35" s="58"/>
      <c r="GB35" s="58"/>
      <c r="GC35" s="58"/>
      <c r="GD35" s="58"/>
      <c r="GE35" s="58"/>
      <c r="GF35" s="58"/>
      <c r="GG35" s="58"/>
      <c r="GH35" s="58"/>
      <c r="GI35" s="58"/>
      <c r="GJ35" s="58"/>
      <c r="GK35" s="58"/>
      <c r="GL35" s="58"/>
      <c r="GM35" s="58"/>
      <c r="GN35" s="58"/>
      <c r="GO35" s="58"/>
      <c r="GP35" s="58"/>
      <c r="GQ35" s="58"/>
      <c r="GR35" s="58"/>
      <c r="GS35" s="58"/>
      <c r="GT35" s="58"/>
      <c r="GU35" s="58"/>
      <c r="GV35" s="58"/>
      <c r="GW35" s="58"/>
      <c r="GX35" s="58"/>
      <c r="GY35" s="58"/>
      <c r="GZ35" s="58"/>
      <c r="HA35" s="58"/>
      <c r="HB35" s="58"/>
      <c r="HC35" s="58"/>
      <c r="HD35" s="58"/>
      <c r="HE35" s="58"/>
      <c r="HF35" s="58"/>
      <c r="HG35" s="58"/>
      <c r="HH35" s="58"/>
      <c r="HI35" s="58"/>
      <c r="HJ35" s="58"/>
      <c r="HK35" s="58"/>
      <c r="HL35" s="58"/>
      <c r="HM35" s="58"/>
      <c r="HN35" s="58"/>
      <c r="HO35" s="58"/>
      <c r="HP35" s="58"/>
      <c r="HQ35" s="58"/>
      <c r="HR35" s="58"/>
      <c r="HS35" s="58"/>
      <c r="HT35" s="58"/>
      <c r="HU35" s="58"/>
      <c r="HV35" s="58"/>
      <c r="HW35" s="58"/>
      <c r="HX35" s="58"/>
      <c r="HY35" s="58"/>
      <c r="HZ35" s="58"/>
      <c r="IA35" s="58"/>
      <c r="IB35" s="58"/>
      <c r="IC35" s="58"/>
      <c r="ID35" s="58"/>
      <c r="IE35" s="58"/>
      <c r="IF35" s="58"/>
      <c r="IG35" s="58"/>
      <c r="IH35" s="58"/>
      <c r="II35" s="58"/>
      <c r="IJ35" s="58"/>
      <c r="IK35" s="58"/>
      <c r="IL35" s="58"/>
      <c r="IM35" s="58"/>
      <c r="IN35" s="58"/>
      <c r="IO35" s="58"/>
      <c r="IP35" s="58"/>
      <c r="IQ35" s="58"/>
      <c r="IR35" s="58"/>
    </row>
    <row r="36" s="27" customFormat="1" ht="19" customHeight="1" spans="1:252">
      <c r="A36" s="80">
        <v>229</v>
      </c>
      <c r="B36" s="80" t="s">
        <v>439</v>
      </c>
      <c r="C36" s="40">
        <v>5412</v>
      </c>
      <c r="D36" s="48">
        <v>54256</v>
      </c>
      <c r="E36" s="48">
        <v>48914.845</v>
      </c>
      <c r="F36" s="48">
        <v>-70.8450000000012</v>
      </c>
      <c r="G36" s="91">
        <f>G37+G41</f>
        <v>54341</v>
      </c>
      <c r="H36" s="44">
        <f t="shared" si="0"/>
        <v>1.00156664700678</v>
      </c>
      <c r="I36"/>
      <c r="J36"/>
      <c r="K36"/>
      <c r="L36"/>
      <c r="M36"/>
      <c r="N36"/>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8"/>
      <c r="CA36" s="58"/>
      <c r="CB36" s="58"/>
      <c r="CC36" s="58"/>
      <c r="CD36" s="58"/>
      <c r="CE36" s="58"/>
      <c r="CF36" s="58"/>
      <c r="CG36" s="58"/>
      <c r="CH36" s="58"/>
      <c r="CI36" s="58"/>
      <c r="CJ36" s="58"/>
      <c r="CK36" s="58"/>
      <c r="CL36" s="58"/>
      <c r="CM36" s="58"/>
      <c r="CN36" s="58"/>
      <c r="CO36" s="58"/>
      <c r="CP36" s="58"/>
      <c r="CQ36" s="58"/>
      <c r="CR36" s="58"/>
      <c r="CS36" s="58"/>
      <c r="CT36" s="58"/>
      <c r="CU36" s="58"/>
      <c r="CV36" s="58"/>
      <c r="CW36" s="58"/>
      <c r="CX36" s="58"/>
      <c r="CY36" s="58"/>
      <c r="CZ36" s="58"/>
      <c r="DA36" s="58"/>
      <c r="DB36" s="58"/>
      <c r="DC36" s="58"/>
      <c r="DD36" s="58"/>
      <c r="DE36" s="58"/>
      <c r="DF36" s="58"/>
      <c r="DG36" s="58"/>
      <c r="DH36" s="58"/>
      <c r="DI36" s="58"/>
      <c r="DJ36" s="58"/>
      <c r="DK36" s="58"/>
      <c r="DL36" s="58"/>
      <c r="DM36" s="58"/>
      <c r="DN36" s="58"/>
      <c r="DO36" s="58"/>
      <c r="DP36" s="58"/>
      <c r="DQ36" s="58"/>
      <c r="DR36" s="58"/>
      <c r="DS36" s="58"/>
      <c r="DT36" s="58"/>
      <c r="DU36" s="58"/>
      <c r="DV36" s="58"/>
      <c r="DW36" s="58"/>
      <c r="DX36" s="58"/>
      <c r="DY36" s="58"/>
      <c r="DZ36" s="58"/>
      <c r="EA36" s="58"/>
      <c r="EB36" s="58"/>
      <c r="EC36" s="58"/>
      <c r="ED36" s="58"/>
      <c r="EE36" s="58"/>
      <c r="EF36" s="58"/>
      <c r="EG36" s="58"/>
      <c r="EH36" s="58"/>
      <c r="EI36" s="58"/>
      <c r="EJ36" s="58"/>
      <c r="EK36" s="58"/>
      <c r="EL36" s="58"/>
      <c r="EM36" s="58"/>
      <c r="EN36" s="58"/>
      <c r="EO36" s="58"/>
      <c r="EP36" s="58"/>
      <c r="EQ36" s="58"/>
      <c r="ER36" s="58"/>
      <c r="ES36" s="58"/>
      <c r="ET36" s="58"/>
      <c r="EU36" s="58"/>
      <c r="EV36" s="58"/>
      <c r="EW36" s="58"/>
      <c r="EX36" s="58"/>
      <c r="EY36" s="58"/>
      <c r="EZ36" s="58"/>
      <c r="FA36" s="58"/>
      <c r="FB36" s="58"/>
      <c r="FC36" s="58"/>
      <c r="FD36" s="58"/>
      <c r="FE36" s="58"/>
      <c r="FF36" s="58"/>
      <c r="FG36" s="58"/>
      <c r="FH36" s="58"/>
      <c r="FI36" s="58"/>
      <c r="FJ36" s="58"/>
      <c r="FK36" s="58"/>
      <c r="FL36" s="58"/>
      <c r="FM36" s="58"/>
      <c r="FN36" s="58"/>
      <c r="FO36" s="58"/>
      <c r="FP36" s="58"/>
      <c r="FQ36" s="58"/>
      <c r="FR36" s="58"/>
      <c r="FS36" s="58"/>
      <c r="FT36" s="58"/>
      <c r="FU36" s="58"/>
      <c r="FV36" s="58"/>
      <c r="FW36" s="58"/>
      <c r="FX36" s="58"/>
      <c r="FY36" s="58"/>
      <c r="FZ36" s="58"/>
      <c r="GA36" s="58"/>
      <c r="GB36" s="58"/>
      <c r="GC36" s="58"/>
      <c r="GD36" s="58"/>
      <c r="GE36" s="58"/>
      <c r="GF36" s="58"/>
      <c r="GG36" s="58"/>
      <c r="GH36" s="58"/>
      <c r="GI36" s="58"/>
      <c r="GJ36" s="58"/>
      <c r="GK36" s="58"/>
      <c r="GL36" s="58"/>
      <c r="GM36" s="58"/>
      <c r="GN36" s="58"/>
      <c r="GO36" s="58"/>
      <c r="GP36" s="58"/>
      <c r="GQ36" s="58"/>
      <c r="GR36" s="58"/>
      <c r="GS36" s="58"/>
      <c r="GT36" s="58"/>
      <c r="GU36" s="58"/>
      <c r="GV36" s="58"/>
      <c r="GW36" s="58"/>
      <c r="GX36" s="58"/>
      <c r="GY36" s="58"/>
      <c r="GZ36" s="58"/>
      <c r="HA36" s="58"/>
      <c r="HB36" s="58"/>
      <c r="HC36" s="58"/>
      <c r="HD36" s="58"/>
      <c r="HE36" s="58"/>
      <c r="HF36" s="58"/>
      <c r="HG36" s="58"/>
      <c r="HH36" s="58"/>
      <c r="HI36" s="58"/>
      <c r="HJ36" s="58"/>
      <c r="HK36" s="58"/>
      <c r="HL36" s="58"/>
      <c r="HM36" s="58"/>
      <c r="HN36" s="58"/>
      <c r="HO36" s="58"/>
      <c r="HP36" s="58"/>
      <c r="HQ36" s="58"/>
      <c r="HR36" s="58"/>
      <c r="HS36" s="58"/>
      <c r="HT36" s="58"/>
      <c r="HU36" s="58"/>
      <c r="HV36" s="58"/>
      <c r="HW36" s="58"/>
      <c r="HX36" s="58"/>
      <c r="HY36" s="58"/>
      <c r="HZ36" s="58"/>
      <c r="IA36" s="58"/>
      <c r="IB36" s="58"/>
      <c r="IC36" s="58"/>
      <c r="ID36" s="58"/>
      <c r="IE36" s="58"/>
      <c r="IF36" s="58"/>
      <c r="IG36" s="58"/>
      <c r="IH36" s="58"/>
      <c r="II36" s="58"/>
      <c r="IJ36" s="58"/>
      <c r="IK36" s="58"/>
      <c r="IL36" s="58"/>
      <c r="IM36" s="58"/>
      <c r="IN36" s="58"/>
      <c r="IO36" s="58"/>
      <c r="IP36" s="58"/>
      <c r="IQ36" s="58"/>
      <c r="IR36" s="58"/>
    </row>
    <row r="37" s="27" customFormat="1" ht="19" customHeight="1" spans="1:252">
      <c r="A37" s="80">
        <v>22904</v>
      </c>
      <c r="B37" s="80" t="s">
        <v>591</v>
      </c>
      <c r="C37" s="40">
        <v>5100</v>
      </c>
      <c r="D37" s="48">
        <v>54100</v>
      </c>
      <c r="E37" s="48">
        <v>49000</v>
      </c>
      <c r="F37" s="48">
        <v>0</v>
      </c>
      <c r="G37" s="91">
        <f>SUM(G38:G40)</f>
        <v>53975</v>
      </c>
      <c r="H37" s="44">
        <f t="shared" si="0"/>
        <v>0.997689463955638</v>
      </c>
      <c r="I37"/>
      <c r="J37"/>
      <c r="K37"/>
      <c r="L37"/>
      <c r="M37"/>
      <c r="N37"/>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58"/>
      <c r="CA37" s="58"/>
      <c r="CB37" s="58"/>
      <c r="CC37" s="58"/>
      <c r="CD37" s="58"/>
      <c r="CE37" s="58"/>
      <c r="CF37" s="58"/>
      <c r="CG37" s="58"/>
      <c r="CH37" s="58"/>
      <c r="CI37" s="58"/>
      <c r="CJ37" s="58"/>
      <c r="CK37" s="58"/>
      <c r="CL37" s="58"/>
      <c r="CM37" s="58"/>
      <c r="CN37" s="58"/>
      <c r="CO37" s="58"/>
      <c r="CP37" s="58"/>
      <c r="CQ37" s="58"/>
      <c r="CR37" s="58"/>
      <c r="CS37" s="58"/>
      <c r="CT37" s="58"/>
      <c r="CU37" s="58"/>
      <c r="CV37" s="58"/>
      <c r="CW37" s="58"/>
      <c r="CX37" s="58"/>
      <c r="CY37" s="58"/>
      <c r="CZ37" s="58"/>
      <c r="DA37" s="58"/>
      <c r="DB37" s="58"/>
      <c r="DC37" s="58"/>
      <c r="DD37" s="58"/>
      <c r="DE37" s="58"/>
      <c r="DF37" s="58"/>
      <c r="DG37" s="58"/>
      <c r="DH37" s="58"/>
      <c r="DI37" s="58"/>
      <c r="DJ37" s="58"/>
      <c r="DK37" s="58"/>
      <c r="DL37" s="58"/>
      <c r="DM37" s="58"/>
      <c r="DN37" s="58"/>
      <c r="DO37" s="58"/>
      <c r="DP37" s="58"/>
      <c r="DQ37" s="58"/>
      <c r="DR37" s="58"/>
      <c r="DS37" s="58"/>
      <c r="DT37" s="58"/>
      <c r="DU37" s="58"/>
      <c r="DV37" s="58"/>
      <c r="DW37" s="58"/>
      <c r="DX37" s="58"/>
      <c r="DY37" s="58"/>
      <c r="DZ37" s="58"/>
      <c r="EA37" s="58"/>
      <c r="EB37" s="58"/>
      <c r="EC37" s="58"/>
      <c r="ED37" s="58"/>
      <c r="EE37" s="58"/>
      <c r="EF37" s="58"/>
      <c r="EG37" s="58"/>
      <c r="EH37" s="58"/>
      <c r="EI37" s="58"/>
      <c r="EJ37" s="58"/>
      <c r="EK37" s="58"/>
      <c r="EL37" s="58"/>
      <c r="EM37" s="58"/>
      <c r="EN37" s="58"/>
      <c r="EO37" s="58"/>
      <c r="EP37" s="58"/>
      <c r="EQ37" s="58"/>
      <c r="ER37" s="58"/>
      <c r="ES37" s="58"/>
      <c r="ET37" s="58"/>
      <c r="EU37" s="58"/>
      <c r="EV37" s="58"/>
      <c r="EW37" s="58"/>
      <c r="EX37" s="58"/>
      <c r="EY37" s="58"/>
      <c r="EZ37" s="58"/>
      <c r="FA37" s="58"/>
      <c r="FB37" s="58"/>
      <c r="FC37" s="58"/>
      <c r="FD37" s="58"/>
      <c r="FE37" s="58"/>
      <c r="FF37" s="58"/>
      <c r="FG37" s="58"/>
      <c r="FH37" s="58"/>
      <c r="FI37" s="58"/>
      <c r="FJ37" s="58"/>
      <c r="FK37" s="58"/>
      <c r="FL37" s="58"/>
      <c r="FM37" s="58"/>
      <c r="FN37" s="58"/>
      <c r="FO37" s="58"/>
      <c r="FP37" s="58"/>
      <c r="FQ37" s="58"/>
      <c r="FR37" s="58"/>
      <c r="FS37" s="58"/>
      <c r="FT37" s="58"/>
      <c r="FU37" s="58"/>
      <c r="FV37" s="58"/>
      <c r="FW37" s="58"/>
      <c r="FX37" s="58"/>
      <c r="FY37" s="58"/>
      <c r="FZ37" s="58"/>
      <c r="GA37" s="58"/>
      <c r="GB37" s="58"/>
      <c r="GC37" s="58"/>
      <c r="GD37" s="58"/>
      <c r="GE37" s="58"/>
      <c r="GF37" s="58"/>
      <c r="GG37" s="58"/>
      <c r="GH37" s="58"/>
      <c r="GI37" s="58"/>
      <c r="GJ37" s="58"/>
      <c r="GK37" s="58"/>
      <c r="GL37" s="58"/>
      <c r="GM37" s="58"/>
      <c r="GN37" s="58"/>
      <c r="GO37" s="58"/>
      <c r="GP37" s="58"/>
      <c r="GQ37" s="58"/>
      <c r="GR37" s="58"/>
      <c r="GS37" s="58"/>
      <c r="GT37" s="58"/>
      <c r="GU37" s="58"/>
      <c r="GV37" s="58"/>
      <c r="GW37" s="58"/>
      <c r="GX37" s="58"/>
      <c r="GY37" s="58"/>
      <c r="GZ37" s="58"/>
      <c r="HA37" s="58"/>
      <c r="HB37" s="58"/>
      <c r="HC37" s="58"/>
      <c r="HD37" s="58"/>
      <c r="HE37" s="58"/>
      <c r="HF37" s="58"/>
      <c r="HG37" s="58"/>
      <c r="HH37" s="58"/>
      <c r="HI37" s="58"/>
      <c r="HJ37" s="58"/>
      <c r="HK37" s="58"/>
      <c r="HL37" s="58"/>
      <c r="HM37" s="58"/>
      <c r="HN37" s="58"/>
      <c r="HO37" s="58"/>
      <c r="HP37" s="58"/>
      <c r="HQ37" s="58"/>
      <c r="HR37" s="58"/>
      <c r="HS37" s="58"/>
      <c r="HT37" s="58"/>
      <c r="HU37" s="58"/>
      <c r="HV37" s="58"/>
      <c r="HW37" s="58"/>
      <c r="HX37" s="58"/>
      <c r="HY37" s="58"/>
      <c r="HZ37" s="58"/>
      <c r="IA37" s="58"/>
      <c r="IB37" s="58"/>
      <c r="IC37" s="58"/>
      <c r="ID37" s="58"/>
      <c r="IE37" s="58"/>
      <c r="IF37" s="58"/>
      <c r="IG37" s="58"/>
      <c r="IH37" s="58"/>
      <c r="II37" s="58"/>
      <c r="IJ37" s="58"/>
      <c r="IK37" s="58"/>
      <c r="IL37" s="58"/>
      <c r="IM37" s="58"/>
      <c r="IN37" s="58"/>
      <c r="IO37" s="58"/>
      <c r="IP37" s="58"/>
      <c r="IQ37" s="58"/>
      <c r="IR37" s="58"/>
    </row>
    <row r="38" s="27" customFormat="1" ht="19" customHeight="1" spans="1:252">
      <c r="A38" s="80">
        <v>2290401</v>
      </c>
      <c r="B38" s="80" t="s">
        <v>592</v>
      </c>
      <c r="C38" s="40">
        <v>5100</v>
      </c>
      <c r="D38" s="48">
        <v>200</v>
      </c>
      <c r="E38" s="48">
        <v>-4900</v>
      </c>
      <c r="F38" s="48">
        <v>0</v>
      </c>
      <c r="G38" s="91">
        <v>107</v>
      </c>
      <c r="H38" s="44">
        <f t="shared" si="0"/>
        <v>0.535</v>
      </c>
      <c r="I38"/>
      <c r="J38"/>
      <c r="K38"/>
      <c r="L38"/>
      <c r="M38"/>
      <c r="N3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58"/>
      <c r="BY38" s="58"/>
      <c r="BZ38" s="58"/>
      <c r="CA38" s="58"/>
      <c r="CB38" s="58"/>
      <c r="CC38" s="58"/>
      <c r="CD38" s="58"/>
      <c r="CE38" s="58"/>
      <c r="CF38" s="58"/>
      <c r="CG38" s="58"/>
      <c r="CH38" s="58"/>
      <c r="CI38" s="58"/>
      <c r="CJ38" s="58"/>
      <c r="CK38" s="58"/>
      <c r="CL38" s="58"/>
      <c r="CM38" s="58"/>
      <c r="CN38" s="58"/>
      <c r="CO38" s="58"/>
      <c r="CP38" s="58"/>
      <c r="CQ38" s="58"/>
      <c r="CR38" s="58"/>
      <c r="CS38" s="58"/>
      <c r="CT38" s="58"/>
      <c r="CU38" s="58"/>
      <c r="CV38" s="58"/>
      <c r="CW38" s="58"/>
      <c r="CX38" s="58"/>
      <c r="CY38" s="58"/>
      <c r="CZ38" s="58"/>
      <c r="DA38" s="58"/>
      <c r="DB38" s="58"/>
      <c r="DC38" s="58"/>
      <c r="DD38" s="58"/>
      <c r="DE38" s="58"/>
      <c r="DF38" s="58"/>
      <c r="DG38" s="58"/>
      <c r="DH38" s="58"/>
      <c r="DI38" s="58"/>
      <c r="DJ38" s="58"/>
      <c r="DK38" s="58"/>
      <c r="DL38" s="58"/>
      <c r="DM38" s="58"/>
      <c r="DN38" s="58"/>
      <c r="DO38" s="58"/>
      <c r="DP38" s="58"/>
      <c r="DQ38" s="58"/>
      <c r="DR38" s="58"/>
      <c r="DS38" s="58"/>
      <c r="DT38" s="58"/>
      <c r="DU38" s="58"/>
      <c r="DV38" s="58"/>
      <c r="DW38" s="58"/>
      <c r="DX38" s="58"/>
      <c r="DY38" s="58"/>
      <c r="DZ38" s="58"/>
      <c r="EA38" s="58"/>
      <c r="EB38" s="58"/>
      <c r="EC38" s="58"/>
      <c r="ED38" s="58"/>
      <c r="EE38" s="58"/>
      <c r="EF38" s="58"/>
      <c r="EG38" s="58"/>
      <c r="EH38" s="58"/>
      <c r="EI38" s="58"/>
      <c r="EJ38" s="58"/>
      <c r="EK38" s="58"/>
      <c r="EL38" s="58"/>
      <c r="EM38" s="58"/>
      <c r="EN38" s="58"/>
      <c r="EO38" s="58"/>
      <c r="EP38" s="58"/>
      <c r="EQ38" s="58"/>
      <c r="ER38" s="58"/>
      <c r="ES38" s="58"/>
      <c r="ET38" s="58"/>
      <c r="EU38" s="58"/>
      <c r="EV38" s="58"/>
      <c r="EW38" s="58"/>
      <c r="EX38" s="58"/>
      <c r="EY38" s="58"/>
      <c r="EZ38" s="58"/>
      <c r="FA38" s="58"/>
      <c r="FB38" s="58"/>
      <c r="FC38" s="58"/>
      <c r="FD38" s="58"/>
      <c r="FE38" s="58"/>
      <c r="FF38" s="58"/>
      <c r="FG38" s="58"/>
      <c r="FH38" s="58"/>
      <c r="FI38" s="58"/>
      <c r="FJ38" s="58"/>
      <c r="FK38" s="58"/>
      <c r="FL38" s="58"/>
      <c r="FM38" s="58"/>
      <c r="FN38" s="58"/>
      <c r="FO38" s="58"/>
      <c r="FP38" s="58"/>
      <c r="FQ38" s="58"/>
      <c r="FR38" s="58"/>
      <c r="FS38" s="58"/>
      <c r="FT38" s="58"/>
      <c r="FU38" s="58"/>
      <c r="FV38" s="58"/>
      <c r="FW38" s="58"/>
      <c r="FX38" s="58"/>
      <c r="FY38" s="58"/>
      <c r="FZ38" s="58"/>
      <c r="GA38" s="58"/>
      <c r="GB38" s="58"/>
      <c r="GC38" s="58"/>
      <c r="GD38" s="58"/>
      <c r="GE38" s="58"/>
      <c r="GF38" s="58"/>
      <c r="GG38" s="58"/>
      <c r="GH38" s="58"/>
      <c r="GI38" s="58"/>
      <c r="GJ38" s="58"/>
      <c r="GK38" s="58"/>
      <c r="GL38" s="58"/>
      <c r="GM38" s="58"/>
      <c r="GN38" s="58"/>
      <c r="GO38" s="58"/>
      <c r="GP38" s="58"/>
      <c r="GQ38" s="58"/>
      <c r="GR38" s="58"/>
      <c r="GS38" s="58"/>
      <c r="GT38" s="58"/>
      <c r="GU38" s="58"/>
      <c r="GV38" s="58"/>
      <c r="GW38" s="58"/>
      <c r="GX38" s="58"/>
      <c r="GY38" s="58"/>
      <c r="GZ38" s="58"/>
      <c r="HA38" s="58"/>
      <c r="HB38" s="58"/>
      <c r="HC38" s="58"/>
      <c r="HD38" s="58"/>
      <c r="HE38" s="58"/>
      <c r="HF38" s="58"/>
      <c r="HG38" s="58"/>
      <c r="HH38" s="58"/>
      <c r="HI38" s="58"/>
      <c r="HJ38" s="58"/>
      <c r="HK38" s="58"/>
      <c r="HL38" s="58"/>
      <c r="HM38" s="58"/>
      <c r="HN38" s="58"/>
      <c r="HO38" s="58"/>
      <c r="HP38" s="58"/>
      <c r="HQ38" s="58"/>
      <c r="HR38" s="58"/>
      <c r="HS38" s="58"/>
      <c r="HT38" s="58"/>
      <c r="HU38" s="58"/>
      <c r="HV38" s="58"/>
      <c r="HW38" s="58"/>
      <c r="HX38" s="58"/>
      <c r="HY38" s="58"/>
      <c r="HZ38" s="58"/>
      <c r="IA38" s="58"/>
      <c r="IB38" s="58"/>
      <c r="IC38" s="58"/>
      <c r="ID38" s="58"/>
      <c r="IE38" s="58"/>
      <c r="IF38" s="58"/>
      <c r="IG38" s="58"/>
      <c r="IH38" s="58"/>
      <c r="II38" s="58"/>
      <c r="IJ38" s="58"/>
      <c r="IK38" s="58"/>
      <c r="IL38" s="58"/>
      <c r="IM38" s="58"/>
      <c r="IN38" s="58"/>
      <c r="IO38" s="58"/>
      <c r="IP38" s="58"/>
      <c r="IQ38" s="58"/>
      <c r="IR38" s="58"/>
    </row>
    <row r="39" s="27" customFormat="1" ht="19" customHeight="1" spans="1:252">
      <c r="A39" s="80">
        <v>2290402</v>
      </c>
      <c r="B39" s="80" t="s">
        <v>593</v>
      </c>
      <c r="C39" s="40"/>
      <c r="D39" s="48">
        <v>52000</v>
      </c>
      <c r="E39" s="48">
        <v>52000</v>
      </c>
      <c r="F39" s="48">
        <v>0</v>
      </c>
      <c r="G39" s="91">
        <v>51968</v>
      </c>
      <c r="H39" s="44">
        <f t="shared" si="0"/>
        <v>0.999384615384615</v>
      </c>
      <c r="I39"/>
      <c r="J39"/>
      <c r="K39"/>
      <c r="L39"/>
      <c r="M39"/>
      <c r="N39"/>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58"/>
      <c r="BY39" s="58"/>
      <c r="BZ39" s="58"/>
      <c r="CA39" s="58"/>
      <c r="CB39" s="58"/>
      <c r="CC39" s="58"/>
      <c r="CD39" s="58"/>
      <c r="CE39" s="58"/>
      <c r="CF39" s="58"/>
      <c r="CG39" s="58"/>
      <c r="CH39" s="58"/>
      <c r="CI39" s="58"/>
      <c r="CJ39" s="58"/>
      <c r="CK39" s="58"/>
      <c r="CL39" s="58"/>
      <c r="CM39" s="58"/>
      <c r="CN39" s="58"/>
      <c r="CO39" s="58"/>
      <c r="CP39" s="58"/>
      <c r="CQ39" s="58"/>
      <c r="CR39" s="58"/>
      <c r="CS39" s="58"/>
      <c r="CT39" s="58"/>
      <c r="CU39" s="58"/>
      <c r="CV39" s="58"/>
      <c r="CW39" s="58"/>
      <c r="CX39" s="58"/>
      <c r="CY39" s="58"/>
      <c r="CZ39" s="58"/>
      <c r="DA39" s="58"/>
      <c r="DB39" s="58"/>
      <c r="DC39" s="58"/>
      <c r="DD39" s="58"/>
      <c r="DE39" s="58"/>
      <c r="DF39" s="58"/>
      <c r="DG39" s="58"/>
      <c r="DH39" s="58"/>
      <c r="DI39" s="58"/>
      <c r="DJ39" s="58"/>
      <c r="DK39" s="58"/>
      <c r="DL39" s="58"/>
      <c r="DM39" s="58"/>
      <c r="DN39" s="58"/>
      <c r="DO39" s="58"/>
      <c r="DP39" s="58"/>
      <c r="DQ39" s="58"/>
      <c r="DR39" s="58"/>
      <c r="DS39" s="58"/>
      <c r="DT39" s="58"/>
      <c r="DU39" s="58"/>
      <c r="DV39" s="58"/>
      <c r="DW39" s="58"/>
      <c r="DX39" s="58"/>
      <c r="DY39" s="58"/>
      <c r="DZ39" s="58"/>
      <c r="EA39" s="58"/>
      <c r="EB39" s="58"/>
      <c r="EC39" s="58"/>
      <c r="ED39" s="58"/>
      <c r="EE39" s="58"/>
      <c r="EF39" s="58"/>
      <c r="EG39" s="58"/>
      <c r="EH39" s="58"/>
      <c r="EI39" s="58"/>
      <c r="EJ39" s="58"/>
      <c r="EK39" s="58"/>
      <c r="EL39" s="58"/>
      <c r="EM39" s="58"/>
      <c r="EN39" s="58"/>
      <c r="EO39" s="58"/>
      <c r="EP39" s="58"/>
      <c r="EQ39" s="58"/>
      <c r="ER39" s="58"/>
      <c r="ES39" s="58"/>
      <c r="ET39" s="58"/>
      <c r="EU39" s="58"/>
      <c r="EV39" s="58"/>
      <c r="EW39" s="58"/>
      <c r="EX39" s="58"/>
      <c r="EY39" s="58"/>
      <c r="EZ39" s="58"/>
      <c r="FA39" s="58"/>
      <c r="FB39" s="58"/>
      <c r="FC39" s="58"/>
      <c r="FD39" s="58"/>
      <c r="FE39" s="58"/>
      <c r="FF39" s="58"/>
      <c r="FG39" s="58"/>
      <c r="FH39" s="58"/>
      <c r="FI39" s="58"/>
      <c r="FJ39" s="58"/>
      <c r="FK39" s="58"/>
      <c r="FL39" s="58"/>
      <c r="FM39" s="58"/>
      <c r="FN39" s="58"/>
      <c r="FO39" s="58"/>
      <c r="FP39" s="58"/>
      <c r="FQ39" s="58"/>
      <c r="FR39" s="58"/>
      <c r="FS39" s="58"/>
      <c r="FT39" s="58"/>
      <c r="FU39" s="58"/>
      <c r="FV39" s="58"/>
      <c r="FW39" s="58"/>
      <c r="FX39" s="58"/>
      <c r="FY39" s="58"/>
      <c r="FZ39" s="58"/>
      <c r="GA39" s="58"/>
      <c r="GB39" s="58"/>
      <c r="GC39" s="58"/>
      <c r="GD39" s="58"/>
      <c r="GE39" s="58"/>
      <c r="GF39" s="58"/>
      <c r="GG39" s="58"/>
      <c r="GH39" s="58"/>
      <c r="GI39" s="58"/>
      <c r="GJ39" s="58"/>
      <c r="GK39" s="58"/>
      <c r="GL39" s="58"/>
      <c r="GM39" s="58"/>
      <c r="GN39" s="58"/>
      <c r="GO39" s="58"/>
      <c r="GP39" s="58"/>
      <c r="GQ39" s="58"/>
      <c r="GR39" s="58"/>
      <c r="GS39" s="58"/>
      <c r="GT39" s="58"/>
      <c r="GU39" s="58"/>
      <c r="GV39" s="58"/>
      <c r="GW39" s="58"/>
      <c r="GX39" s="58"/>
      <c r="GY39" s="58"/>
      <c r="GZ39" s="58"/>
      <c r="HA39" s="58"/>
      <c r="HB39" s="58"/>
      <c r="HC39" s="58"/>
      <c r="HD39" s="58"/>
      <c r="HE39" s="58"/>
      <c r="HF39" s="58"/>
      <c r="HG39" s="58"/>
      <c r="HH39" s="58"/>
      <c r="HI39" s="58"/>
      <c r="HJ39" s="58"/>
      <c r="HK39" s="58"/>
      <c r="HL39" s="58"/>
      <c r="HM39" s="58"/>
      <c r="HN39" s="58"/>
      <c r="HO39" s="58"/>
      <c r="HP39" s="58"/>
      <c r="HQ39" s="58"/>
      <c r="HR39" s="58"/>
      <c r="HS39" s="58"/>
      <c r="HT39" s="58"/>
      <c r="HU39" s="58"/>
      <c r="HV39" s="58"/>
      <c r="HW39" s="58"/>
      <c r="HX39" s="58"/>
      <c r="HY39" s="58"/>
      <c r="HZ39" s="58"/>
      <c r="IA39" s="58"/>
      <c r="IB39" s="58"/>
      <c r="IC39" s="58"/>
      <c r="ID39" s="58"/>
      <c r="IE39" s="58"/>
      <c r="IF39" s="58"/>
      <c r="IG39" s="58"/>
      <c r="IH39" s="58"/>
      <c r="II39" s="58"/>
      <c r="IJ39" s="58"/>
      <c r="IK39" s="58"/>
      <c r="IL39" s="58"/>
      <c r="IM39" s="58"/>
      <c r="IN39" s="58"/>
      <c r="IO39" s="58"/>
      <c r="IP39" s="58"/>
      <c r="IQ39" s="58"/>
      <c r="IR39" s="58"/>
    </row>
    <row r="40" s="27" customFormat="1" ht="19" customHeight="1" spans="1:252">
      <c r="A40" s="80">
        <v>2290403</v>
      </c>
      <c r="B40" s="80" t="s">
        <v>594</v>
      </c>
      <c r="C40" s="40"/>
      <c r="D40" s="48">
        <v>1900</v>
      </c>
      <c r="E40" s="48">
        <v>1900</v>
      </c>
      <c r="F40" s="48">
        <v>0</v>
      </c>
      <c r="G40" s="91">
        <v>1900</v>
      </c>
      <c r="H40" s="44">
        <f t="shared" si="0"/>
        <v>1</v>
      </c>
      <c r="I40"/>
      <c r="J40"/>
      <c r="K40"/>
      <c r="L40"/>
      <c r="M40"/>
      <c r="N40"/>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58"/>
      <c r="BY40" s="58"/>
      <c r="BZ40" s="58"/>
      <c r="CA40" s="58"/>
      <c r="CB40" s="58"/>
      <c r="CC40" s="58"/>
      <c r="CD40" s="58"/>
      <c r="CE40" s="58"/>
      <c r="CF40" s="58"/>
      <c r="CG40" s="58"/>
      <c r="CH40" s="58"/>
      <c r="CI40" s="58"/>
      <c r="CJ40" s="58"/>
      <c r="CK40" s="58"/>
      <c r="CL40" s="58"/>
      <c r="CM40" s="58"/>
      <c r="CN40" s="58"/>
      <c r="CO40" s="58"/>
      <c r="CP40" s="58"/>
      <c r="CQ40" s="58"/>
      <c r="CR40" s="58"/>
      <c r="CS40" s="58"/>
      <c r="CT40" s="58"/>
      <c r="CU40" s="58"/>
      <c r="CV40" s="58"/>
      <c r="CW40" s="58"/>
      <c r="CX40" s="58"/>
      <c r="CY40" s="58"/>
      <c r="CZ40" s="58"/>
      <c r="DA40" s="58"/>
      <c r="DB40" s="58"/>
      <c r="DC40" s="58"/>
      <c r="DD40" s="58"/>
      <c r="DE40" s="58"/>
      <c r="DF40" s="58"/>
      <c r="DG40" s="58"/>
      <c r="DH40" s="58"/>
      <c r="DI40" s="58"/>
      <c r="DJ40" s="58"/>
      <c r="DK40" s="58"/>
      <c r="DL40" s="58"/>
      <c r="DM40" s="58"/>
      <c r="DN40" s="58"/>
      <c r="DO40" s="58"/>
      <c r="DP40" s="58"/>
      <c r="DQ40" s="58"/>
      <c r="DR40" s="58"/>
      <c r="DS40" s="58"/>
      <c r="DT40" s="58"/>
      <c r="DU40" s="58"/>
      <c r="DV40" s="58"/>
      <c r="DW40" s="58"/>
      <c r="DX40" s="58"/>
      <c r="DY40" s="58"/>
      <c r="DZ40" s="58"/>
      <c r="EA40" s="58"/>
      <c r="EB40" s="58"/>
      <c r="EC40" s="58"/>
      <c r="ED40" s="58"/>
      <c r="EE40" s="58"/>
      <c r="EF40" s="58"/>
      <c r="EG40" s="58"/>
      <c r="EH40" s="58"/>
      <c r="EI40" s="58"/>
      <c r="EJ40" s="58"/>
      <c r="EK40" s="58"/>
      <c r="EL40" s="58"/>
      <c r="EM40" s="58"/>
      <c r="EN40" s="58"/>
      <c r="EO40" s="58"/>
      <c r="EP40" s="58"/>
      <c r="EQ40" s="58"/>
      <c r="ER40" s="58"/>
      <c r="ES40" s="58"/>
      <c r="ET40" s="58"/>
      <c r="EU40" s="58"/>
      <c r="EV40" s="58"/>
      <c r="EW40" s="58"/>
      <c r="EX40" s="58"/>
      <c r="EY40" s="58"/>
      <c r="EZ40" s="58"/>
      <c r="FA40" s="58"/>
      <c r="FB40" s="58"/>
      <c r="FC40" s="58"/>
      <c r="FD40" s="58"/>
      <c r="FE40" s="58"/>
      <c r="FF40" s="58"/>
      <c r="FG40" s="58"/>
      <c r="FH40" s="58"/>
      <c r="FI40" s="58"/>
      <c r="FJ40" s="58"/>
      <c r="FK40" s="58"/>
      <c r="FL40" s="58"/>
      <c r="FM40" s="58"/>
      <c r="FN40" s="58"/>
      <c r="FO40" s="58"/>
      <c r="FP40" s="58"/>
      <c r="FQ40" s="58"/>
      <c r="FR40" s="58"/>
      <c r="FS40" s="58"/>
      <c r="FT40" s="58"/>
      <c r="FU40" s="58"/>
      <c r="FV40" s="58"/>
      <c r="FW40" s="58"/>
      <c r="FX40" s="58"/>
      <c r="FY40" s="58"/>
      <c r="FZ40" s="58"/>
      <c r="GA40" s="58"/>
      <c r="GB40" s="58"/>
      <c r="GC40" s="58"/>
      <c r="GD40" s="58"/>
      <c r="GE40" s="58"/>
      <c r="GF40" s="58"/>
      <c r="GG40" s="58"/>
      <c r="GH40" s="58"/>
      <c r="GI40" s="58"/>
      <c r="GJ40" s="58"/>
      <c r="GK40" s="58"/>
      <c r="GL40" s="58"/>
      <c r="GM40" s="58"/>
      <c r="GN40" s="58"/>
      <c r="GO40" s="58"/>
      <c r="GP40" s="58"/>
      <c r="GQ40" s="58"/>
      <c r="GR40" s="58"/>
      <c r="GS40" s="58"/>
      <c r="GT40" s="58"/>
      <c r="GU40" s="58"/>
      <c r="GV40" s="58"/>
      <c r="GW40" s="58"/>
      <c r="GX40" s="58"/>
      <c r="GY40" s="58"/>
      <c r="GZ40" s="58"/>
      <c r="HA40" s="58"/>
      <c r="HB40" s="58"/>
      <c r="HC40" s="58"/>
      <c r="HD40" s="58"/>
      <c r="HE40" s="58"/>
      <c r="HF40" s="58"/>
      <c r="HG40" s="58"/>
      <c r="HH40" s="58"/>
      <c r="HI40" s="58"/>
      <c r="HJ40" s="58"/>
      <c r="HK40" s="58"/>
      <c r="HL40" s="58"/>
      <c r="HM40" s="58"/>
      <c r="HN40" s="58"/>
      <c r="HO40" s="58"/>
      <c r="HP40" s="58"/>
      <c r="HQ40" s="58"/>
      <c r="HR40" s="58"/>
      <c r="HS40" s="58"/>
      <c r="HT40" s="58"/>
      <c r="HU40" s="58"/>
      <c r="HV40" s="58"/>
      <c r="HW40" s="58"/>
      <c r="HX40" s="58"/>
      <c r="HY40" s="58"/>
      <c r="HZ40" s="58"/>
      <c r="IA40" s="58"/>
      <c r="IB40" s="58"/>
      <c r="IC40" s="58"/>
      <c r="ID40" s="58"/>
      <c r="IE40" s="58"/>
      <c r="IF40" s="58"/>
      <c r="IG40" s="58"/>
      <c r="IH40" s="58"/>
      <c r="II40" s="58"/>
      <c r="IJ40" s="58"/>
      <c r="IK40" s="58"/>
      <c r="IL40" s="58"/>
      <c r="IM40" s="58"/>
      <c r="IN40" s="58"/>
      <c r="IO40" s="58"/>
      <c r="IP40" s="58"/>
      <c r="IQ40" s="58"/>
      <c r="IR40" s="58"/>
    </row>
    <row r="41" s="27" customFormat="1" ht="19" customHeight="1" spans="1:252">
      <c r="A41" s="80">
        <v>22960</v>
      </c>
      <c r="B41" s="80" t="s">
        <v>595</v>
      </c>
      <c r="C41" s="40">
        <v>312</v>
      </c>
      <c r="D41" s="48">
        <v>156</v>
      </c>
      <c r="E41" s="48">
        <v>-85.155</v>
      </c>
      <c r="F41" s="48">
        <v>-70.845</v>
      </c>
      <c r="G41" s="91">
        <f>SUM(G42:G46)</f>
        <v>366</v>
      </c>
      <c r="H41" s="44">
        <f t="shared" si="0"/>
        <v>2.34615384615385</v>
      </c>
      <c r="I41"/>
      <c r="J41"/>
      <c r="K41"/>
      <c r="L41"/>
      <c r="M41"/>
      <c r="N41"/>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8"/>
      <c r="CA41" s="58"/>
      <c r="CB41" s="58"/>
      <c r="CC41" s="58"/>
      <c r="CD41" s="58"/>
      <c r="CE41" s="58"/>
      <c r="CF41" s="58"/>
      <c r="CG41" s="58"/>
      <c r="CH41" s="58"/>
      <c r="CI41" s="58"/>
      <c r="CJ41" s="58"/>
      <c r="CK41" s="58"/>
      <c r="CL41" s="58"/>
      <c r="CM41" s="58"/>
      <c r="CN41" s="58"/>
      <c r="CO41" s="58"/>
      <c r="CP41" s="58"/>
      <c r="CQ41" s="58"/>
      <c r="CR41" s="58"/>
      <c r="CS41" s="58"/>
      <c r="CT41" s="58"/>
      <c r="CU41" s="58"/>
      <c r="CV41" s="58"/>
      <c r="CW41" s="58"/>
      <c r="CX41" s="58"/>
      <c r="CY41" s="58"/>
      <c r="CZ41" s="58"/>
      <c r="DA41" s="58"/>
      <c r="DB41" s="58"/>
      <c r="DC41" s="58"/>
      <c r="DD41" s="58"/>
      <c r="DE41" s="58"/>
      <c r="DF41" s="58"/>
      <c r="DG41" s="58"/>
      <c r="DH41" s="58"/>
      <c r="DI41" s="58"/>
      <c r="DJ41" s="58"/>
      <c r="DK41" s="58"/>
      <c r="DL41" s="58"/>
      <c r="DM41" s="58"/>
      <c r="DN41" s="58"/>
      <c r="DO41" s="58"/>
      <c r="DP41" s="58"/>
      <c r="DQ41" s="58"/>
      <c r="DR41" s="58"/>
      <c r="DS41" s="58"/>
      <c r="DT41" s="58"/>
      <c r="DU41" s="58"/>
      <c r="DV41" s="58"/>
      <c r="DW41" s="58"/>
      <c r="DX41" s="58"/>
      <c r="DY41" s="58"/>
      <c r="DZ41" s="58"/>
      <c r="EA41" s="58"/>
      <c r="EB41" s="58"/>
      <c r="EC41" s="58"/>
      <c r="ED41" s="58"/>
      <c r="EE41" s="58"/>
      <c r="EF41" s="58"/>
      <c r="EG41" s="58"/>
      <c r="EH41" s="58"/>
      <c r="EI41" s="58"/>
      <c r="EJ41" s="58"/>
      <c r="EK41" s="58"/>
      <c r="EL41" s="58"/>
      <c r="EM41" s="58"/>
      <c r="EN41" s="58"/>
      <c r="EO41" s="58"/>
      <c r="EP41" s="58"/>
      <c r="EQ41" s="58"/>
      <c r="ER41" s="58"/>
      <c r="ES41" s="58"/>
      <c r="ET41" s="58"/>
      <c r="EU41" s="58"/>
      <c r="EV41" s="58"/>
      <c r="EW41" s="58"/>
      <c r="EX41" s="58"/>
      <c r="EY41" s="58"/>
      <c r="EZ41" s="58"/>
      <c r="FA41" s="58"/>
      <c r="FB41" s="58"/>
      <c r="FC41" s="58"/>
      <c r="FD41" s="58"/>
      <c r="FE41" s="58"/>
      <c r="FF41" s="58"/>
      <c r="FG41" s="58"/>
      <c r="FH41" s="58"/>
      <c r="FI41" s="58"/>
      <c r="FJ41" s="58"/>
      <c r="FK41" s="58"/>
      <c r="FL41" s="58"/>
      <c r="FM41" s="58"/>
      <c r="FN41" s="58"/>
      <c r="FO41" s="58"/>
      <c r="FP41" s="58"/>
      <c r="FQ41" s="58"/>
      <c r="FR41" s="58"/>
      <c r="FS41" s="58"/>
      <c r="FT41" s="58"/>
      <c r="FU41" s="58"/>
      <c r="FV41" s="58"/>
      <c r="FW41" s="58"/>
      <c r="FX41" s="58"/>
      <c r="FY41" s="58"/>
      <c r="FZ41" s="58"/>
      <c r="GA41" s="58"/>
      <c r="GB41" s="58"/>
      <c r="GC41" s="58"/>
      <c r="GD41" s="58"/>
      <c r="GE41" s="58"/>
      <c r="GF41" s="58"/>
      <c r="GG41" s="58"/>
      <c r="GH41" s="58"/>
      <c r="GI41" s="58"/>
      <c r="GJ41" s="58"/>
      <c r="GK41" s="58"/>
      <c r="GL41" s="58"/>
      <c r="GM41" s="58"/>
      <c r="GN41" s="58"/>
      <c r="GO41" s="58"/>
      <c r="GP41" s="58"/>
      <c r="GQ41" s="58"/>
      <c r="GR41" s="58"/>
      <c r="GS41" s="58"/>
      <c r="GT41" s="58"/>
      <c r="GU41" s="58"/>
      <c r="GV41" s="58"/>
      <c r="GW41" s="58"/>
      <c r="GX41" s="58"/>
      <c r="GY41" s="58"/>
      <c r="GZ41" s="58"/>
      <c r="HA41" s="58"/>
      <c r="HB41" s="58"/>
      <c r="HC41" s="58"/>
      <c r="HD41" s="58"/>
      <c r="HE41" s="58"/>
      <c r="HF41" s="58"/>
      <c r="HG41" s="58"/>
      <c r="HH41" s="58"/>
      <c r="HI41" s="58"/>
      <c r="HJ41" s="58"/>
      <c r="HK41" s="58"/>
      <c r="HL41" s="58"/>
      <c r="HM41" s="58"/>
      <c r="HN41" s="58"/>
      <c r="HO41" s="58"/>
      <c r="HP41" s="58"/>
      <c r="HQ41" s="58"/>
      <c r="HR41" s="58"/>
      <c r="HS41" s="58"/>
      <c r="HT41" s="58"/>
      <c r="HU41" s="58"/>
      <c r="HV41" s="58"/>
      <c r="HW41" s="58"/>
      <c r="HX41" s="58"/>
      <c r="HY41" s="58"/>
      <c r="HZ41" s="58"/>
      <c r="IA41" s="58"/>
      <c r="IB41" s="58"/>
      <c r="IC41" s="58"/>
      <c r="ID41" s="58"/>
      <c r="IE41" s="58"/>
      <c r="IF41" s="58"/>
      <c r="IG41" s="58"/>
      <c r="IH41" s="58"/>
      <c r="II41" s="58"/>
      <c r="IJ41" s="58"/>
      <c r="IK41" s="58"/>
      <c r="IL41" s="58"/>
      <c r="IM41" s="58"/>
      <c r="IN41" s="58"/>
      <c r="IO41" s="58"/>
      <c r="IP41" s="58"/>
      <c r="IQ41" s="58"/>
      <c r="IR41" s="58"/>
    </row>
    <row r="42" s="27" customFormat="1" ht="19" customHeight="1" spans="1:252">
      <c r="A42" s="80">
        <v>2296002</v>
      </c>
      <c r="B42" s="80" t="s">
        <v>596</v>
      </c>
      <c r="C42" s="40">
        <v>228.7</v>
      </c>
      <c r="D42" s="48">
        <v>280</v>
      </c>
      <c r="E42" s="48">
        <v>32.845</v>
      </c>
      <c r="F42" s="48">
        <v>18.455</v>
      </c>
      <c r="G42" s="91">
        <v>279</v>
      </c>
      <c r="H42" s="44">
        <f t="shared" si="0"/>
        <v>0.996428571428571</v>
      </c>
      <c r="I42"/>
      <c r="J42"/>
      <c r="K42"/>
      <c r="L42"/>
      <c r="M42"/>
      <c r="N42"/>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58"/>
      <c r="BY42" s="58"/>
      <c r="BZ42" s="58"/>
      <c r="CA42" s="58"/>
      <c r="CB42" s="58"/>
      <c r="CC42" s="58"/>
      <c r="CD42" s="58"/>
      <c r="CE42" s="58"/>
      <c r="CF42" s="58"/>
      <c r="CG42" s="58"/>
      <c r="CH42" s="58"/>
      <c r="CI42" s="58"/>
      <c r="CJ42" s="58"/>
      <c r="CK42" s="58"/>
      <c r="CL42" s="58"/>
      <c r="CM42" s="58"/>
      <c r="CN42" s="58"/>
      <c r="CO42" s="58"/>
      <c r="CP42" s="58"/>
      <c r="CQ42" s="58"/>
      <c r="CR42" s="58"/>
      <c r="CS42" s="58"/>
      <c r="CT42" s="58"/>
      <c r="CU42" s="58"/>
      <c r="CV42" s="58"/>
      <c r="CW42" s="58"/>
      <c r="CX42" s="58"/>
      <c r="CY42" s="58"/>
      <c r="CZ42" s="58"/>
      <c r="DA42" s="58"/>
      <c r="DB42" s="58"/>
      <c r="DC42" s="58"/>
      <c r="DD42" s="58"/>
      <c r="DE42" s="58"/>
      <c r="DF42" s="58"/>
      <c r="DG42" s="58"/>
      <c r="DH42" s="58"/>
      <c r="DI42" s="58"/>
      <c r="DJ42" s="58"/>
      <c r="DK42" s="58"/>
      <c r="DL42" s="58"/>
      <c r="DM42" s="58"/>
      <c r="DN42" s="58"/>
      <c r="DO42" s="58"/>
      <c r="DP42" s="58"/>
      <c r="DQ42" s="58"/>
      <c r="DR42" s="58"/>
      <c r="DS42" s="58"/>
      <c r="DT42" s="58"/>
      <c r="DU42" s="58"/>
      <c r="DV42" s="58"/>
      <c r="DW42" s="58"/>
      <c r="DX42" s="58"/>
      <c r="DY42" s="58"/>
      <c r="DZ42" s="58"/>
      <c r="EA42" s="58"/>
      <c r="EB42" s="58"/>
      <c r="EC42" s="58"/>
      <c r="ED42" s="58"/>
      <c r="EE42" s="58"/>
      <c r="EF42" s="58"/>
      <c r="EG42" s="58"/>
      <c r="EH42" s="58"/>
      <c r="EI42" s="58"/>
      <c r="EJ42" s="58"/>
      <c r="EK42" s="58"/>
      <c r="EL42" s="58"/>
      <c r="EM42" s="58"/>
      <c r="EN42" s="58"/>
      <c r="EO42" s="58"/>
      <c r="EP42" s="58"/>
      <c r="EQ42" s="58"/>
      <c r="ER42" s="58"/>
      <c r="ES42" s="58"/>
      <c r="ET42" s="58"/>
      <c r="EU42" s="58"/>
      <c r="EV42" s="58"/>
      <c r="EW42" s="58"/>
      <c r="EX42" s="58"/>
      <c r="EY42" s="58"/>
      <c r="EZ42" s="58"/>
      <c r="FA42" s="58"/>
      <c r="FB42" s="58"/>
      <c r="FC42" s="58"/>
      <c r="FD42" s="58"/>
      <c r="FE42" s="58"/>
      <c r="FF42" s="58"/>
      <c r="FG42" s="58"/>
      <c r="FH42" s="58"/>
      <c r="FI42" s="58"/>
      <c r="FJ42" s="58"/>
      <c r="FK42" s="58"/>
      <c r="FL42" s="58"/>
      <c r="FM42" s="58"/>
      <c r="FN42" s="58"/>
      <c r="FO42" s="58"/>
      <c r="FP42" s="58"/>
      <c r="FQ42" s="58"/>
      <c r="FR42" s="58"/>
      <c r="FS42" s="58"/>
      <c r="FT42" s="58"/>
      <c r="FU42" s="58"/>
      <c r="FV42" s="58"/>
      <c r="FW42" s="58"/>
      <c r="FX42" s="58"/>
      <c r="FY42" s="58"/>
      <c r="FZ42" s="58"/>
      <c r="GA42" s="58"/>
      <c r="GB42" s="58"/>
      <c r="GC42" s="58"/>
      <c r="GD42" s="58"/>
      <c r="GE42" s="58"/>
      <c r="GF42" s="58"/>
      <c r="GG42" s="58"/>
      <c r="GH42" s="58"/>
      <c r="GI42" s="58"/>
      <c r="GJ42" s="58"/>
      <c r="GK42" s="58"/>
      <c r="GL42" s="58"/>
      <c r="GM42" s="58"/>
      <c r="GN42" s="58"/>
      <c r="GO42" s="58"/>
      <c r="GP42" s="58"/>
      <c r="GQ42" s="58"/>
      <c r="GR42" s="58"/>
      <c r="GS42" s="58"/>
      <c r="GT42" s="58"/>
      <c r="GU42" s="58"/>
      <c r="GV42" s="58"/>
      <c r="GW42" s="58"/>
      <c r="GX42" s="58"/>
      <c r="GY42" s="58"/>
      <c r="GZ42" s="58"/>
      <c r="HA42" s="58"/>
      <c r="HB42" s="58"/>
      <c r="HC42" s="58"/>
      <c r="HD42" s="58"/>
      <c r="HE42" s="58"/>
      <c r="HF42" s="58"/>
      <c r="HG42" s="58"/>
      <c r="HH42" s="58"/>
      <c r="HI42" s="58"/>
      <c r="HJ42" s="58"/>
      <c r="HK42" s="58"/>
      <c r="HL42" s="58"/>
      <c r="HM42" s="58"/>
      <c r="HN42" s="58"/>
      <c r="HO42" s="58"/>
      <c r="HP42" s="58"/>
      <c r="HQ42" s="58"/>
      <c r="HR42" s="58"/>
      <c r="HS42" s="58"/>
      <c r="HT42" s="58"/>
      <c r="HU42" s="58"/>
      <c r="HV42" s="58"/>
      <c r="HW42" s="58"/>
      <c r="HX42" s="58"/>
      <c r="HY42" s="58"/>
      <c r="HZ42" s="58"/>
      <c r="IA42" s="58"/>
      <c r="IB42" s="58"/>
      <c r="IC42" s="58"/>
      <c r="ID42" s="58"/>
      <c r="IE42" s="58"/>
      <c r="IF42" s="58"/>
      <c r="IG42" s="58"/>
      <c r="IH42" s="58"/>
      <c r="II42" s="58"/>
      <c r="IJ42" s="58"/>
      <c r="IK42" s="58"/>
      <c r="IL42" s="58"/>
      <c r="IM42" s="58"/>
      <c r="IN42" s="58"/>
      <c r="IO42" s="58"/>
      <c r="IP42" s="58"/>
      <c r="IQ42" s="58"/>
      <c r="IR42" s="58"/>
    </row>
    <row r="43" s="27" customFormat="1" ht="19" customHeight="1" spans="1:252">
      <c r="A43" s="80">
        <v>2296003</v>
      </c>
      <c r="B43" s="80" t="s">
        <v>597</v>
      </c>
      <c r="C43" s="40">
        <v>80</v>
      </c>
      <c r="D43" s="48">
        <v>-130</v>
      </c>
      <c r="E43" s="48">
        <v>-118</v>
      </c>
      <c r="F43" s="48">
        <v>-92</v>
      </c>
      <c r="G43" s="91">
        <v>80</v>
      </c>
      <c r="H43" s="44">
        <f t="shared" si="0"/>
        <v>-0.615384615384615</v>
      </c>
      <c r="I43"/>
      <c r="J43"/>
      <c r="K43"/>
      <c r="L43"/>
      <c r="M43"/>
      <c r="N43"/>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c r="BR43" s="58"/>
      <c r="BS43" s="58"/>
      <c r="BT43" s="58"/>
      <c r="BU43" s="58"/>
      <c r="BV43" s="58"/>
      <c r="BW43" s="58"/>
      <c r="BX43" s="58"/>
      <c r="BY43" s="58"/>
      <c r="BZ43" s="58"/>
      <c r="CA43" s="58"/>
      <c r="CB43" s="58"/>
      <c r="CC43" s="58"/>
      <c r="CD43" s="58"/>
      <c r="CE43" s="58"/>
      <c r="CF43" s="58"/>
      <c r="CG43" s="58"/>
      <c r="CH43" s="58"/>
      <c r="CI43" s="58"/>
      <c r="CJ43" s="58"/>
      <c r="CK43" s="58"/>
      <c r="CL43" s="58"/>
      <c r="CM43" s="58"/>
      <c r="CN43" s="58"/>
      <c r="CO43" s="58"/>
      <c r="CP43" s="58"/>
      <c r="CQ43" s="58"/>
      <c r="CR43" s="58"/>
      <c r="CS43" s="58"/>
      <c r="CT43" s="58"/>
      <c r="CU43" s="58"/>
      <c r="CV43" s="58"/>
      <c r="CW43" s="58"/>
      <c r="CX43" s="58"/>
      <c r="CY43" s="58"/>
      <c r="CZ43" s="58"/>
      <c r="DA43" s="58"/>
      <c r="DB43" s="58"/>
      <c r="DC43" s="58"/>
      <c r="DD43" s="58"/>
      <c r="DE43" s="58"/>
      <c r="DF43" s="58"/>
      <c r="DG43" s="58"/>
      <c r="DH43" s="58"/>
      <c r="DI43" s="58"/>
      <c r="DJ43" s="58"/>
      <c r="DK43" s="58"/>
      <c r="DL43" s="58"/>
      <c r="DM43" s="58"/>
      <c r="DN43" s="58"/>
      <c r="DO43" s="58"/>
      <c r="DP43" s="58"/>
      <c r="DQ43" s="58"/>
      <c r="DR43" s="58"/>
      <c r="DS43" s="58"/>
      <c r="DT43" s="58"/>
      <c r="DU43" s="58"/>
      <c r="DV43" s="58"/>
      <c r="DW43" s="58"/>
      <c r="DX43" s="58"/>
      <c r="DY43" s="58"/>
      <c r="DZ43" s="58"/>
      <c r="EA43" s="58"/>
      <c r="EB43" s="58"/>
      <c r="EC43" s="58"/>
      <c r="ED43" s="58"/>
      <c r="EE43" s="58"/>
      <c r="EF43" s="58"/>
      <c r="EG43" s="58"/>
      <c r="EH43" s="58"/>
      <c r="EI43" s="58"/>
      <c r="EJ43" s="58"/>
      <c r="EK43" s="58"/>
      <c r="EL43" s="58"/>
      <c r="EM43" s="58"/>
      <c r="EN43" s="58"/>
      <c r="EO43" s="58"/>
      <c r="EP43" s="58"/>
      <c r="EQ43" s="58"/>
      <c r="ER43" s="58"/>
      <c r="ES43" s="58"/>
      <c r="ET43" s="58"/>
      <c r="EU43" s="58"/>
      <c r="EV43" s="58"/>
      <c r="EW43" s="58"/>
      <c r="EX43" s="58"/>
      <c r="EY43" s="58"/>
      <c r="EZ43" s="58"/>
      <c r="FA43" s="58"/>
      <c r="FB43" s="58"/>
      <c r="FC43" s="58"/>
      <c r="FD43" s="58"/>
      <c r="FE43" s="58"/>
      <c r="FF43" s="58"/>
      <c r="FG43" s="58"/>
      <c r="FH43" s="58"/>
      <c r="FI43" s="58"/>
      <c r="FJ43" s="58"/>
      <c r="FK43" s="58"/>
      <c r="FL43" s="58"/>
      <c r="FM43" s="58"/>
      <c r="FN43" s="58"/>
      <c r="FO43" s="58"/>
      <c r="FP43" s="58"/>
      <c r="FQ43" s="58"/>
      <c r="FR43" s="58"/>
      <c r="FS43" s="58"/>
      <c r="FT43" s="58"/>
      <c r="FU43" s="58"/>
      <c r="FV43" s="58"/>
      <c r="FW43" s="58"/>
      <c r="FX43" s="58"/>
      <c r="FY43" s="58"/>
      <c r="FZ43" s="58"/>
      <c r="GA43" s="58"/>
      <c r="GB43" s="58"/>
      <c r="GC43" s="58"/>
      <c r="GD43" s="58"/>
      <c r="GE43" s="58"/>
      <c r="GF43" s="58"/>
      <c r="GG43" s="58"/>
      <c r="GH43" s="58"/>
      <c r="GI43" s="58"/>
      <c r="GJ43" s="58"/>
      <c r="GK43" s="58"/>
      <c r="GL43" s="58"/>
      <c r="GM43" s="58"/>
      <c r="GN43" s="58"/>
      <c r="GO43" s="58"/>
      <c r="GP43" s="58"/>
      <c r="GQ43" s="58"/>
      <c r="GR43" s="58"/>
      <c r="GS43" s="58"/>
      <c r="GT43" s="58"/>
      <c r="GU43" s="58"/>
      <c r="GV43" s="58"/>
      <c r="GW43" s="58"/>
      <c r="GX43" s="58"/>
      <c r="GY43" s="58"/>
      <c r="GZ43" s="58"/>
      <c r="HA43" s="58"/>
      <c r="HB43" s="58"/>
      <c r="HC43" s="58"/>
      <c r="HD43" s="58"/>
      <c r="HE43" s="58"/>
      <c r="HF43" s="58"/>
      <c r="HG43" s="58"/>
      <c r="HH43" s="58"/>
      <c r="HI43" s="58"/>
      <c r="HJ43" s="58"/>
      <c r="HK43" s="58"/>
      <c r="HL43" s="58"/>
      <c r="HM43" s="58"/>
      <c r="HN43" s="58"/>
      <c r="HO43" s="58"/>
      <c r="HP43" s="58"/>
      <c r="HQ43" s="58"/>
      <c r="HR43" s="58"/>
      <c r="HS43" s="58"/>
      <c r="HT43" s="58"/>
      <c r="HU43" s="58"/>
      <c r="HV43" s="58"/>
      <c r="HW43" s="58"/>
      <c r="HX43" s="58"/>
      <c r="HY43" s="58"/>
      <c r="HZ43" s="58"/>
      <c r="IA43" s="58"/>
      <c r="IB43" s="58"/>
      <c r="IC43" s="58"/>
      <c r="ID43" s="58"/>
      <c r="IE43" s="58"/>
      <c r="IF43" s="58"/>
      <c r="IG43" s="58"/>
      <c r="IH43" s="58"/>
      <c r="II43" s="58"/>
      <c r="IJ43" s="58"/>
      <c r="IK43" s="58"/>
      <c r="IL43" s="58"/>
      <c r="IM43" s="58"/>
      <c r="IN43" s="58"/>
      <c r="IO43" s="58"/>
      <c r="IP43" s="58"/>
      <c r="IQ43" s="58"/>
      <c r="IR43" s="58"/>
    </row>
    <row r="44" s="27" customFormat="1" ht="19" customHeight="1" spans="1:252">
      <c r="A44" s="80">
        <v>2296004</v>
      </c>
      <c r="B44" s="80" t="s">
        <v>598</v>
      </c>
      <c r="C44" s="40"/>
      <c r="D44" s="48">
        <v>3</v>
      </c>
      <c r="E44" s="48">
        <v>0</v>
      </c>
      <c r="F44" s="48">
        <v>3</v>
      </c>
      <c r="G44" s="91">
        <v>3</v>
      </c>
      <c r="H44" s="44">
        <f t="shared" si="0"/>
        <v>1</v>
      </c>
      <c r="I44"/>
      <c r="J44"/>
      <c r="K44"/>
      <c r="L44"/>
      <c r="M44"/>
      <c r="N44"/>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c r="BR44" s="58"/>
      <c r="BS44" s="58"/>
      <c r="BT44" s="58"/>
      <c r="BU44" s="58"/>
      <c r="BV44" s="58"/>
      <c r="BW44" s="58"/>
      <c r="BX44" s="58"/>
      <c r="BY44" s="58"/>
      <c r="BZ44" s="58"/>
      <c r="CA44" s="58"/>
      <c r="CB44" s="58"/>
      <c r="CC44" s="58"/>
      <c r="CD44" s="58"/>
      <c r="CE44" s="58"/>
      <c r="CF44" s="58"/>
      <c r="CG44" s="58"/>
      <c r="CH44" s="58"/>
      <c r="CI44" s="58"/>
      <c r="CJ44" s="58"/>
      <c r="CK44" s="58"/>
      <c r="CL44" s="58"/>
      <c r="CM44" s="58"/>
      <c r="CN44" s="58"/>
      <c r="CO44" s="58"/>
      <c r="CP44" s="58"/>
      <c r="CQ44" s="58"/>
      <c r="CR44" s="58"/>
      <c r="CS44" s="58"/>
      <c r="CT44" s="58"/>
      <c r="CU44" s="58"/>
      <c r="CV44" s="58"/>
      <c r="CW44" s="58"/>
      <c r="CX44" s="58"/>
      <c r="CY44" s="58"/>
      <c r="CZ44" s="58"/>
      <c r="DA44" s="58"/>
      <c r="DB44" s="58"/>
      <c r="DC44" s="58"/>
      <c r="DD44" s="58"/>
      <c r="DE44" s="58"/>
      <c r="DF44" s="58"/>
      <c r="DG44" s="58"/>
      <c r="DH44" s="58"/>
      <c r="DI44" s="58"/>
      <c r="DJ44" s="58"/>
      <c r="DK44" s="58"/>
      <c r="DL44" s="58"/>
      <c r="DM44" s="58"/>
      <c r="DN44" s="58"/>
      <c r="DO44" s="58"/>
      <c r="DP44" s="58"/>
      <c r="DQ44" s="58"/>
      <c r="DR44" s="58"/>
      <c r="DS44" s="58"/>
      <c r="DT44" s="58"/>
      <c r="DU44" s="58"/>
      <c r="DV44" s="58"/>
      <c r="DW44" s="58"/>
      <c r="DX44" s="58"/>
      <c r="DY44" s="58"/>
      <c r="DZ44" s="58"/>
      <c r="EA44" s="58"/>
      <c r="EB44" s="58"/>
      <c r="EC44" s="58"/>
      <c r="ED44" s="58"/>
      <c r="EE44" s="58"/>
      <c r="EF44" s="58"/>
      <c r="EG44" s="58"/>
      <c r="EH44" s="58"/>
      <c r="EI44" s="58"/>
      <c r="EJ44" s="58"/>
      <c r="EK44" s="58"/>
      <c r="EL44" s="58"/>
      <c r="EM44" s="58"/>
      <c r="EN44" s="58"/>
      <c r="EO44" s="58"/>
      <c r="EP44" s="58"/>
      <c r="EQ44" s="58"/>
      <c r="ER44" s="58"/>
      <c r="ES44" s="58"/>
      <c r="ET44" s="58"/>
      <c r="EU44" s="58"/>
      <c r="EV44" s="58"/>
      <c r="EW44" s="58"/>
      <c r="EX44" s="58"/>
      <c r="EY44" s="58"/>
      <c r="EZ44" s="58"/>
      <c r="FA44" s="58"/>
      <c r="FB44" s="58"/>
      <c r="FC44" s="58"/>
      <c r="FD44" s="58"/>
      <c r="FE44" s="58"/>
      <c r="FF44" s="58"/>
      <c r="FG44" s="58"/>
      <c r="FH44" s="58"/>
      <c r="FI44" s="58"/>
      <c r="FJ44" s="58"/>
      <c r="FK44" s="58"/>
      <c r="FL44" s="58"/>
      <c r="FM44" s="58"/>
      <c r="FN44" s="58"/>
      <c r="FO44" s="58"/>
      <c r="FP44" s="58"/>
      <c r="FQ44" s="58"/>
      <c r="FR44" s="58"/>
      <c r="FS44" s="58"/>
      <c r="FT44" s="58"/>
      <c r="FU44" s="58"/>
      <c r="FV44" s="58"/>
      <c r="FW44" s="58"/>
      <c r="FX44" s="58"/>
      <c r="FY44" s="58"/>
      <c r="FZ44" s="58"/>
      <c r="GA44" s="58"/>
      <c r="GB44" s="58"/>
      <c r="GC44" s="58"/>
      <c r="GD44" s="58"/>
      <c r="GE44" s="58"/>
      <c r="GF44" s="58"/>
      <c r="GG44" s="58"/>
      <c r="GH44" s="58"/>
      <c r="GI44" s="58"/>
      <c r="GJ44" s="58"/>
      <c r="GK44" s="58"/>
      <c r="GL44" s="58"/>
      <c r="GM44" s="58"/>
      <c r="GN44" s="58"/>
      <c r="GO44" s="58"/>
      <c r="GP44" s="58"/>
      <c r="GQ44" s="58"/>
      <c r="GR44" s="58"/>
      <c r="GS44" s="58"/>
      <c r="GT44" s="58"/>
      <c r="GU44" s="58"/>
      <c r="GV44" s="58"/>
      <c r="GW44" s="58"/>
      <c r="GX44" s="58"/>
      <c r="GY44" s="58"/>
      <c r="GZ44" s="58"/>
      <c r="HA44" s="58"/>
      <c r="HB44" s="58"/>
      <c r="HC44" s="58"/>
      <c r="HD44" s="58"/>
      <c r="HE44" s="58"/>
      <c r="HF44" s="58"/>
      <c r="HG44" s="58"/>
      <c r="HH44" s="58"/>
      <c r="HI44" s="58"/>
      <c r="HJ44" s="58"/>
      <c r="HK44" s="58"/>
      <c r="HL44" s="58"/>
      <c r="HM44" s="58"/>
      <c r="HN44" s="58"/>
      <c r="HO44" s="58"/>
      <c r="HP44" s="58"/>
      <c r="HQ44" s="58"/>
      <c r="HR44" s="58"/>
      <c r="HS44" s="58"/>
      <c r="HT44" s="58"/>
      <c r="HU44" s="58"/>
      <c r="HV44" s="58"/>
      <c r="HW44" s="58"/>
      <c r="HX44" s="58"/>
      <c r="HY44" s="58"/>
      <c r="HZ44" s="58"/>
      <c r="IA44" s="58"/>
      <c r="IB44" s="58"/>
      <c r="IC44" s="58"/>
      <c r="ID44" s="58"/>
      <c r="IE44" s="58"/>
      <c r="IF44" s="58"/>
      <c r="IG44" s="58"/>
      <c r="IH44" s="58"/>
      <c r="II44" s="58"/>
      <c r="IJ44" s="58"/>
      <c r="IK44" s="58"/>
      <c r="IL44" s="58"/>
      <c r="IM44" s="58"/>
      <c r="IN44" s="58"/>
      <c r="IO44" s="58"/>
      <c r="IP44" s="58"/>
      <c r="IQ44" s="58"/>
      <c r="IR44" s="58"/>
    </row>
    <row r="45" s="27" customFormat="1" ht="19" customHeight="1" spans="1:252">
      <c r="A45" s="80">
        <v>2296006</v>
      </c>
      <c r="B45" s="80" t="s">
        <v>599</v>
      </c>
      <c r="C45" s="40">
        <v>3.72</v>
      </c>
      <c r="D45" s="48">
        <v>4</v>
      </c>
      <c r="E45" s="48">
        <v>0</v>
      </c>
      <c r="F45" s="48">
        <v>0.28</v>
      </c>
      <c r="G45" s="91">
        <v>4</v>
      </c>
      <c r="H45" s="44">
        <f t="shared" si="0"/>
        <v>1</v>
      </c>
      <c r="I45"/>
      <c r="J45"/>
      <c r="K45"/>
      <c r="L45"/>
      <c r="M45"/>
      <c r="N45"/>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c r="CL45" s="58"/>
      <c r="CM45" s="58"/>
      <c r="CN45" s="58"/>
      <c r="CO45" s="58"/>
      <c r="CP45" s="58"/>
      <c r="CQ45" s="58"/>
      <c r="CR45" s="58"/>
      <c r="CS45" s="58"/>
      <c r="CT45" s="58"/>
      <c r="CU45" s="58"/>
      <c r="CV45" s="58"/>
      <c r="CW45" s="58"/>
      <c r="CX45" s="58"/>
      <c r="CY45" s="58"/>
      <c r="CZ45" s="58"/>
      <c r="DA45" s="58"/>
      <c r="DB45" s="58"/>
      <c r="DC45" s="58"/>
      <c r="DD45" s="58"/>
      <c r="DE45" s="58"/>
      <c r="DF45" s="58"/>
      <c r="DG45" s="58"/>
      <c r="DH45" s="58"/>
      <c r="DI45" s="58"/>
      <c r="DJ45" s="58"/>
      <c r="DK45" s="58"/>
      <c r="DL45" s="58"/>
      <c r="DM45" s="58"/>
      <c r="DN45" s="58"/>
      <c r="DO45" s="58"/>
      <c r="DP45" s="58"/>
      <c r="DQ45" s="58"/>
      <c r="DR45" s="58"/>
      <c r="DS45" s="58"/>
      <c r="DT45" s="58"/>
      <c r="DU45" s="58"/>
      <c r="DV45" s="58"/>
      <c r="DW45" s="58"/>
      <c r="DX45" s="58"/>
      <c r="DY45" s="58"/>
      <c r="DZ45" s="58"/>
      <c r="EA45" s="58"/>
      <c r="EB45" s="58"/>
      <c r="EC45" s="58"/>
      <c r="ED45" s="58"/>
      <c r="EE45" s="58"/>
      <c r="EF45" s="58"/>
      <c r="EG45" s="58"/>
      <c r="EH45" s="58"/>
      <c r="EI45" s="58"/>
      <c r="EJ45" s="58"/>
      <c r="EK45" s="58"/>
      <c r="EL45" s="58"/>
      <c r="EM45" s="58"/>
      <c r="EN45" s="58"/>
      <c r="EO45" s="58"/>
      <c r="EP45" s="58"/>
      <c r="EQ45" s="58"/>
      <c r="ER45" s="58"/>
      <c r="ES45" s="58"/>
      <c r="ET45" s="58"/>
      <c r="EU45" s="58"/>
      <c r="EV45" s="58"/>
      <c r="EW45" s="58"/>
      <c r="EX45" s="58"/>
      <c r="EY45" s="58"/>
      <c r="EZ45" s="58"/>
      <c r="FA45" s="58"/>
      <c r="FB45" s="58"/>
      <c r="FC45" s="58"/>
      <c r="FD45" s="58"/>
      <c r="FE45" s="58"/>
      <c r="FF45" s="58"/>
      <c r="FG45" s="58"/>
      <c r="FH45" s="58"/>
      <c r="FI45" s="58"/>
      <c r="FJ45" s="58"/>
      <c r="FK45" s="58"/>
      <c r="FL45" s="58"/>
      <c r="FM45" s="58"/>
      <c r="FN45" s="58"/>
      <c r="FO45" s="58"/>
      <c r="FP45" s="58"/>
      <c r="FQ45" s="58"/>
      <c r="FR45" s="58"/>
      <c r="FS45" s="58"/>
      <c r="FT45" s="58"/>
      <c r="FU45" s="58"/>
      <c r="FV45" s="58"/>
      <c r="FW45" s="58"/>
      <c r="FX45" s="58"/>
      <c r="FY45" s="58"/>
      <c r="FZ45" s="58"/>
      <c r="GA45" s="58"/>
      <c r="GB45" s="58"/>
      <c r="GC45" s="58"/>
      <c r="GD45" s="58"/>
      <c r="GE45" s="58"/>
      <c r="GF45" s="58"/>
      <c r="GG45" s="58"/>
      <c r="GH45" s="58"/>
      <c r="GI45" s="58"/>
      <c r="GJ45" s="58"/>
      <c r="GK45" s="58"/>
      <c r="GL45" s="58"/>
      <c r="GM45" s="58"/>
      <c r="GN45" s="58"/>
      <c r="GO45" s="58"/>
      <c r="GP45" s="58"/>
      <c r="GQ45" s="58"/>
      <c r="GR45" s="58"/>
      <c r="GS45" s="58"/>
      <c r="GT45" s="58"/>
      <c r="GU45" s="58"/>
      <c r="GV45" s="58"/>
      <c r="GW45" s="58"/>
      <c r="GX45" s="58"/>
      <c r="GY45" s="58"/>
      <c r="GZ45" s="58"/>
      <c r="HA45" s="58"/>
      <c r="HB45" s="58"/>
      <c r="HC45" s="58"/>
      <c r="HD45" s="58"/>
      <c r="HE45" s="58"/>
      <c r="HF45" s="58"/>
      <c r="HG45" s="58"/>
      <c r="HH45" s="58"/>
      <c r="HI45" s="58"/>
      <c r="HJ45" s="58"/>
      <c r="HK45" s="58"/>
      <c r="HL45" s="58"/>
      <c r="HM45" s="58"/>
      <c r="HN45" s="58"/>
      <c r="HO45" s="58"/>
      <c r="HP45" s="58"/>
      <c r="HQ45" s="58"/>
      <c r="HR45" s="58"/>
      <c r="HS45" s="58"/>
      <c r="HT45" s="58"/>
      <c r="HU45" s="58"/>
      <c r="HV45" s="58"/>
      <c r="HW45" s="58"/>
      <c r="HX45" s="58"/>
      <c r="HY45" s="58"/>
      <c r="HZ45" s="58"/>
      <c r="IA45" s="58"/>
      <c r="IB45" s="58"/>
      <c r="IC45" s="58"/>
      <c r="ID45" s="58"/>
      <c r="IE45" s="58"/>
      <c r="IF45" s="58"/>
      <c r="IG45" s="58"/>
      <c r="IH45" s="58"/>
      <c r="II45" s="58"/>
      <c r="IJ45" s="58"/>
      <c r="IK45" s="58"/>
      <c r="IL45" s="58"/>
      <c r="IM45" s="58"/>
      <c r="IN45" s="58"/>
      <c r="IO45" s="58"/>
      <c r="IP45" s="58"/>
      <c r="IQ45" s="58"/>
      <c r="IR45" s="58"/>
    </row>
    <row r="46" s="27" customFormat="1" ht="19" customHeight="1" spans="1:252">
      <c r="A46" s="80">
        <v>2296013</v>
      </c>
      <c r="B46" s="80" t="s">
        <v>600</v>
      </c>
      <c r="C46" s="40"/>
      <c r="D46" s="48"/>
      <c r="E46" s="48"/>
      <c r="F46" s="48"/>
      <c r="G46" s="91"/>
      <c r="H46" s="44" t="str">
        <f t="shared" si="0"/>
        <v/>
      </c>
      <c r="I46"/>
      <c r="J46"/>
      <c r="K46"/>
      <c r="L46"/>
      <c r="M46"/>
      <c r="N46"/>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58"/>
      <c r="BY46" s="58"/>
      <c r="BZ46" s="58"/>
      <c r="CA46" s="58"/>
      <c r="CB46" s="58"/>
      <c r="CC46" s="58"/>
      <c r="CD46" s="58"/>
      <c r="CE46" s="58"/>
      <c r="CF46" s="58"/>
      <c r="CG46" s="58"/>
      <c r="CH46" s="58"/>
      <c r="CI46" s="58"/>
      <c r="CJ46" s="58"/>
      <c r="CK46" s="58"/>
      <c r="CL46" s="58"/>
      <c r="CM46" s="58"/>
      <c r="CN46" s="58"/>
      <c r="CO46" s="58"/>
      <c r="CP46" s="58"/>
      <c r="CQ46" s="58"/>
      <c r="CR46" s="58"/>
      <c r="CS46" s="58"/>
      <c r="CT46" s="58"/>
      <c r="CU46" s="58"/>
      <c r="CV46" s="58"/>
      <c r="CW46" s="58"/>
      <c r="CX46" s="58"/>
      <c r="CY46" s="58"/>
      <c r="CZ46" s="58"/>
      <c r="DA46" s="58"/>
      <c r="DB46" s="58"/>
      <c r="DC46" s="58"/>
      <c r="DD46" s="58"/>
      <c r="DE46" s="58"/>
      <c r="DF46" s="58"/>
      <c r="DG46" s="58"/>
      <c r="DH46" s="58"/>
      <c r="DI46" s="58"/>
      <c r="DJ46" s="58"/>
      <c r="DK46" s="58"/>
      <c r="DL46" s="58"/>
      <c r="DM46" s="58"/>
      <c r="DN46" s="58"/>
      <c r="DO46" s="58"/>
      <c r="DP46" s="58"/>
      <c r="DQ46" s="58"/>
      <c r="DR46" s="58"/>
      <c r="DS46" s="58"/>
      <c r="DT46" s="58"/>
      <c r="DU46" s="58"/>
      <c r="DV46" s="58"/>
      <c r="DW46" s="58"/>
      <c r="DX46" s="58"/>
      <c r="DY46" s="58"/>
      <c r="DZ46" s="58"/>
      <c r="EA46" s="58"/>
      <c r="EB46" s="58"/>
      <c r="EC46" s="58"/>
      <c r="ED46" s="58"/>
      <c r="EE46" s="58"/>
      <c r="EF46" s="58"/>
      <c r="EG46" s="58"/>
      <c r="EH46" s="58"/>
      <c r="EI46" s="58"/>
      <c r="EJ46" s="58"/>
      <c r="EK46" s="58"/>
      <c r="EL46" s="58"/>
      <c r="EM46" s="58"/>
      <c r="EN46" s="58"/>
      <c r="EO46" s="58"/>
      <c r="EP46" s="58"/>
      <c r="EQ46" s="58"/>
      <c r="ER46" s="58"/>
      <c r="ES46" s="58"/>
      <c r="ET46" s="58"/>
      <c r="EU46" s="58"/>
      <c r="EV46" s="58"/>
      <c r="EW46" s="58"/>
      <c r="EX46" s="58"/>
      <c r="EY46" s="58"/>
      <c r="EZ46" s="58"/>
      <c r="FA46" s="58"/>
      <c r="FB46" s="58"/>
      <c r="FC46" s="58"/>
      <c r="FD46" s="58"/>
      <c r="FE46" s="58"/>
      <c r="FF46" s="58"/>
      <c r="FG46" s="58"/>
      <c r="FH46" s="58"/>
      <c r="FI46" s="58"/>
      <c r="FJ46" s="58"/>
      <c r="FK46" s="58"/>
      <c r="FL46" s="58"/>
      <c r="FM46" s="58"/>
      <c r="FN46" s="58"/>
      <c r="FO46" s="58"/>
      <c r="FP46" s="58"/>
      <c r="FQ46" s="58"/>
      <c r="FR46" s="58"/>
      <c r="FS46" s="58"/>
      <c r="FT46" s="58"/>
      <c r="FU46" s="58"/>
      <c r="FV46" s="58"/>
      <c r="FW46" s="58"/>
      <c r="FX46" s="58"/>
      <c r="FY46" s="58"/>
      <c r="FZ46" s="58"/>
      <c r="GA46" s="58"/>
      <c r="GB46" s="58"/>
      <c r="GC46" s="58"/>
      <c r="GD46" s="58"/>
      <c r="GE46" s="58"/>
      <c r="GF46" s="58"/>
      <c r="GG46" s="58"/>
      <c r="GH46" s="58"/>
      <c r="GI46" s="58"/>
      <c r="GJ46" s="58"/>
      <c r="GK46" s="58"/>
      <c r="GL46" s="58"/>
      <c r="GM46" s="58"/>
      <c r="GN46" s="58"/>
      <c r="GO46" s="58"/>
      <c r="GP46" s="58"/>
      <c r="GQ46" s="58"/>
      <c r="GR46" s="58"/>
      <c r="GS46" s="58"/>
      <c r="GT46" s="58"/>
      <c r="GU46" s="58"/>
      <c r="GV46" s="58"/>
      <c r="GW46" s="58"/>
      <c r="GX46" s="58"/>
      <c r="GY46" s="58"/>
      <c r="GZ46" s="58"/>
      <c r="HA46" s="58"/>
      <c r="HB46" s="58"/>
      <c r="HC46" s="58"/>
      <c r="HD46" s="58"/>
      <c r="HE46" s="58"/>
      <c r="HF46" s="58"/>
      <c r="HG46" s="58"/>
      <c r="HH46" s="58"/>
      <c r="HI46" s="58"/>
      <c r="HJ46" s="58"/>
      <c r="HK46" s="58"/>
      <c r="HL46" s="58"/>
      <c r="HM46" s="58"/>
      <c r="HN46" s="58"/>
      <c r="HO46" s="58"/>
      <c r="HP46" s="58"/>
      <c r="HQ46" s="58"/>
      <c r="HR46" s="58"/>
      <c r="HS46" s="58"/>
      <c r="HT46" s="58"/>
      <c r="HU46" s="58"/>
      <c r="HV46" s="58"/>
      <c r="HW46" s="58"/>
      <c r="HX46" s="58"/>
      <c r="HY46" s="58"/>
      <c r="HZ46" s="58"/>
      <c r="IA46" s="58"/>
      <c r="IB46" s="58"/>
      <c r="IC46" s="58"/>
      <c r="ID46" s="58"/>
      <c r="IE46" s="58"/>
      <c r="IF46" s="58"/>
      <c r="IG46" s="58"/>
      <c r="IH46" s="58"/>
      <c r="II46" s="58"/>
      <c r="IJ46" s="58"/>
      <c r="IK46" s="58"/>
      <c r="IL46" s="58"/>
      <c r="IM46" s="58"/>
      <c r="IN46" s="58"/>
      <c r="IO46" s="58"/>
      <c r="IP46" s="58"/>
      <c r="IQ46" s="58"/>
      <c r="IR46" s="58"/>
    </row>
    <row r="47" s="27" customFormat="1" ht="19" customHeight="1" spans="1:252">
      <c r="A47" s="80">
        <v>231</v>
      </c>
      <c r="B47" s="80" t="s">
        <v>601</v>
      </c>
      <c r="C47" s="40">
        <v>9072</v>
      </c>
      <c r="D47" s="48">
        <v>1117</v>
      </c>
      <c r="E47" s="48">
        <v>-7955</v>
      </c>
      <c r="F47" s="48">
        <v>0</v>
      </c>
      <c r="G47" s="91"/>
      <c r="H47" s="44">
        <f t="shared" si="0"/>
        <v>0</v>
      </c>
      <c r="I47"/>
      <c r="J47"/>
      <c r="K47"/>
      <c r="L47"/>
      <c r="M47"/>
      <c r="N47"/>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8"/>
      <c r="DD47" s="58"/>
      <c r="DE47" s="58"/>
      <c r="DF47" s="58"/>
      <c r="DG47" s="58"/>
      <c r="DH47" s="58"/>
      <c r="DI47" s="58"/>
      <c r="DJ47" s="58"/>
      <c r="DK47" s="58"/>
      <c r="DL47" s="58"/>
      <c r="DM47" s="58"/>
      <c r="DN47" s="58"/>
      <c r="DO47" s="58"/>
      <c r="DP47" s="58"/>
      <c r="DQ47" s="58"/>
      <c r="DR47" s="58"/>
      <c r="DS47" s="58"/>
      <c r="DT47" s="58"/>
      <c r="DU47" s="58"/>
      <c r="DV47" s="58"/>
      <c r="DW47" s="58"/>
      <c r="DX47" s="58"/>
      <c r="DY47" s="58"/>
      <c r="DZ47" s="58"/>
      <c r="EA47" s="58"/>
      <c r="EB47" s="58"/>
      <c r="EC47" s="58"/>
      <c r="ED47" s="58"/>
      <c r="EE47" s="58"/>
      <c r="EF47" s="58"/>
      <c r="EG47" s="58"/>
      <c r="EH47" s="58"/>
      <c r="EI47" s="58"/>
      <c r="EJ47" s="58"/>
      <c r="EK47" s="58"/>
      <c r="EL47" s="58"/>
      <c r="EM47" s="58"/>
      <c r="EN47" s="58"/>
      <c r="EO47" s="58"/>
      <c r="EP47" s="58"/>
      <c r="EQ47" s="58"/>
      <c r="ER47" s="58"/>
      <c r="ES47" s="58"/>
      <c r="ET47" s="58"/>
      <c r="EU47" s="58"/>
      <c r="EV47" s="58"/>
      <c r="EW47" s="58"/>
      <c r="EX47" s="58"/>
      <c r="EY47" s="58"/>
      <c r="EZ47" s="58"/>
      <c r="FA47" s="58"/>
      <c r="FB47" s="58"/>
      <c r="FC47" s="58"/>
      <c r="FD47" s="58"/>
      <c r="FE47" s="58"/>
      <c r="FF47" s="58"/>
      <c r="FG47" s="58"/>
      <c r="FH47" s="58"/>
      <c r="FI47" s="58"/>
      <c r="FJ47" s="58"/>
      <c r="FK47" s="58"/>
      <c r="FL47" s="58"/>
      <c r="FM47" s="58"/>
      <c r="FN47" s="58"/>
      <c r="FO47" s="58"/>
      <c r="FP47" s="58"/>
      <c r="FQ47" s="58"/>
      <c r="FR47" s="58"/>
      <c r="FS47" s="58"/>
      <c r="FT47" s="58"/>
      <c r="FU47" s="58"/>
      <c r="FV47" s="58"/>
      <c r="FW47" s="58"/>
      <c r="FX47" s="58"/>
      <c r="FY47" s="58"/>
      <c r="FZ47" s="58"/>
      <c r="GA47" s="58"/>
      <c r="GB47" s="58"/>
      <c r="GC47" s="58"/>
      <c r="GD47" s="58"/>
      <c r="GE47" s="58"/>
      <c r="GF47" s="58"/>
      <c r="GG47" s="58"/>
      <c r="GH47" s="58"/>
      <c r="GI47" s="58"/>
      <c r="GJ47" s="58"/>
      <c r="GK47" s="58"/>
      <c r="GL47" s="58"/>
      <c r="GM47" s="58"/>
      <c r="GN47" s="58"/>
      <c r="GO47" s="58"/>
      <c r="GP47" s="58"/>
      <c r="GQ47" s="58"/>
      <c r="GR47" s="58"/>
      <c r="GS47" s="58"/>
      <c r="GT47" s="58"/>
      <c r="GU47" s="58"/>
      <c r="GV47" s="58"/>
      <c r="GW47" s="58"/>
      <c r="GX47" s="58"/>
      <c r="GY47" s="58"/>
      <c r="GZ47" s="58"/>
      <c r="HA47" s="58"/>
      <c r="HB47" s="58"/>
      <c r="HC47" s="58"/>
      <c r="HD47" s="58"/>
      <c r="HE47" s="58"/>
      <c r="HF47" s="58"/>
      <c r="HG47" s="58"/>
      <c r="HH47" s="58"/>
      <c r="HI47" s="58"/>
      <c r="HJ47" s="58"/>
      <c r="HK47" s="58"/>
      <c r="HL47" s="58"/>
      <c r="HM47" s="58"/>
      <c r="HN47" s="58"/>
      <c r="HO47" s="58"/>
      <c r="HP47" s="58"/>
      <c r="HQ47" s="58"/>
      <c r="HR47" s="58"/>
      <c r="HS47" s="58"/>
      <c r="HT47" s="58"/>
      <c r="HU47" s="58"/>
      <c r="HV47" s="58"/>
      <c r="HW47" s="58"/>
      <c r="HX47" s="58"/>
      <c r="HY47" s="58"/>
      <c r="HZ47" s="58"/>
      <c r="IA47" s="58"/>
      <c r="IB47" s="58"/>
      <c r="IC47" s="58"/>
      <c r="ID47" s="58"/>
      <c r="IE47" s="58"/>
      <c r="IF47" s="58"/>
      <c r="IG47" s="58"/>
      <c r="IH47" s="58"/>
      <c r="II47" s="58"/>
      <c r="IJ47" s="58"/>
      <c r="IK47" s="58"/>
      <c r="IL47" s="58"/>
      <c r="IM47" s="58"/>
      <c r="IN47" s="58"/>
      <c r="IO47" s="58"/>
      <c r="IP47" s="58"/>
      <c r="IQ47" s="58"/>
      <c r="IR47" s="58"/>
    </row>
    <row r="48" s="27" customFormat="1" ht="19" customHeight="1" spans="1:252">
      <c r="A48" s="80">
        <v>23104</v>
      </c>
      <c r="B48" s="80" t="s">
        <v>602</v>
      </c>
      <c r="C48" s="40">
        <v>9072</v>
      </c>
      <c r="D48" s="48">
        <v>1117</v>
      </c>
      <c r="E48" s="48">
        <v>-7955</v>
      </c>
      <c r="F48" s="48">
        <v>0</v>
      </c>
      <c r="G48" s="91"/>
      <c r="H48" s="44">
        <f t="shared" si="0"/>
        <v>0</v>
      </c>
      <c r="I48"/>
      <c r="J48"/>
      <c r="K48"/>
      <c r="L48"/>
      <c r="M48"/>
      <c r="N4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c r="CQ48" s="58"/>
      <c r="CR48" s="58"/>
      <c r="CS48" s="58"/>
      <c r="CT48" s="58"/>
      <c r="CU48" s="58"/>
      <c r="CV48" s="58"/>
      <c r="CW48" s="58"/>
      <c r="CX48" s="58"/>
      <c r="CY48" s="58"/>
      <c r="CZ48" s="58"/>
      <c r="DA48" s="58"/>
      <c r="DB48" s="58"/>
      <c r="DC48" s="58"/>
      <c r="DD48" s="58"/>
      <c r="DE48" s="58"/>
      <c r="DF48" s="58"/>
      <c r="DG48" s="58"/>
      <c r="DH48" s="58"/>
      <c r="DI48" s="58"/>
      <c r="DJ48" s="58"/>
      <c r="DK48" s="58"/>
      <c r="DL48" s="58"/>
      <c r="DM48" s="58"/>
      <c r="DN48" s="58"/>
      <c r="DO48" s="58"/>
      <c r="DP48" s="58"/>
      <c r="DQ48" s="58"/>
      <c r="DR48" s="58"/>
      <c r="DS48" s="58"/>
      <c r="DT48" s="58"/>
      <c r="DU48" s="58"/>
      <c r="DV48" s="58"/>
      <c r="DW48" s="58"/>
      <c r="DX48" s="58"/>
      <c r="DY48" s="58"/>
      <c r="DZ48" s="58"/>
      <c r="EA48" s="58"/>
      <c r="EB48" s="58"/>
      <c r="EC48" s="58"/>
      <c r="ED48" s="58"/>
      <c r="EE48" s="58"/>
      <c r="EF48" s="58"/>
      <c r="EG48" s="58"/>
      <c r="EH48" s="58"/>
      <c r="EI48" s="58"/>
      <c r="EJ48" s="58"/>
      <c r="EK48" s="58"/>
      <c r="EL48" s="58"/>
      <c r="EM48" s="58"/>
      <c r="EN48" s="58"/>
      <c r="EO48" s="58"/>
      <c r="EP48" s="58"/>
      <c r="EQ48" s="58"/>
      <c r="ER48" s="58"/>
      <c r="ES48" s="58"/>
      <c r="ET48" s="58"/>
      <c r="EU48" s="58"/>
      <c r="EV48" s="58"/>
      <c r="EW48" s="58"/>
      <c r="EX48" s="58"/>
      <c r="EY48" s="58"/>
      <c r="EZ48" s="58"/>
      <c r="FA48" s="58"/>
      <c r="FB48" s="58"/>
      <c r="FC48" s="58"/>
      <c r="FD48" s="58"/>
      <c r="FE48" s="58"/>
      <c r="FF48" s="58"/>
      <c r="FG48" s="58"/>
      <c r="FH48" s="58"/>
      <c r="FI48" s="58"/>
      <c r="FJ48" s="58"/>
      <c r="FK48" s="58"/>
      <c r="FL48" s="58"/>
      <c r="FM48" s="58"/>
      <c r="FN48" s="58"/>
      <c r="FO48" s="58"/>
      <c r="FP48" s="58"/>
      <c r="FQ48" s="58"/>
      <c r="FR48" s="58"/>
      <c r="FS48" s="58"/>
      <c r="FT48" s="58"/>
      <c r="FU48" s="58"/>
      <c r="FV48" s="58"/>
      <c r="FW48" s="58"/>
      <c r="FX48" s="58"/>
      <c r="FY48" s="58"/>
      <c r="FZ48" s="58"/>
      <c r="GA48" s="58"/>
      <c r="GB48" s="58"/>
      <c r="GC48" s="58"/>
      <c r="GD48" s="58"/>
      <c r="GE48" s="58"/>
      <c r="GF48" s="58"/>
      <c r="GG48" s="58"/>
      <c r="GH48" s="58"/>
      <c r="GI48" s="58"/>
      <c r="GJ48" s="58"/>
      <c r="GK48" s="58"/>
      <c r="GL48" s="58"/>
      <c r="GM48" s="58"/>
      <c r="GN48" s="58"/>
      <c r="GO48" s="58"/>
      <c r="GP48" s="58"/>
      <c r="GQ48" s="58"/>
      <c r="GR48" s="58"/>
      <c r="GS48" s="58"/>
      <c r="GT48" s="58"/>
      <c r="GU48" s="58"/>
      <c r="GV48" s="58"/>
      <c r="GW48" s="58"/>
      <c r="GX48" s="58"/>
      <c r="GY48" s="58"/>
      <c r="GZ48" s="58"/>
      <c r="HA48" s="58"/>
      <c r="HB48" s="58"/>
      <c r="HC48" s="58"/>
      <c r="HD48" s="58"/>
      <c r="HE48" s="58"/>
      <c r="HF48" s="58"/>
      <c r="HG48" s="58"/>
      <c r="HH48" s="58"/>
      <c r="HI48" s="58"/>
      <c r="HJ48" s="58"/>
      <c r="HK48" s="58"/>
      <c r="HL48" s="58"/>
      <c r="HM48" s="58"/>
      <c r="HN48" s="58"/>
      <c r="HO48" s="58"/>
      <c r="HP48" s="58"/>
      <c r="HQ48" s="58"/>
      <c r="HR48" s="58"/>
      <c r="HS48" s="58"/>
      <c r="HT48" s="58"/>
      <c r="HU48" s="58"/>
      <c r="HV48" s="58"/>
      <c r="HW48" s="58"/>
      <c r="HX48" s="58"/>
      <c r="HY48" s="58"/>
      <c r="HZ48" s="58"/>
      <c r="IA48" s="58"/>
      <c r="IB48" s="58"/>
      <c r="IC48" s="58"/>
      <c r="ID48" s="58"/>
      <c r="IE48" s="58"/>
      <c r="IF48" s="58"/>
      <c r="IG48" s="58"/>
      <c r="IH48" s="58"/>
      <c r="II48" s="58"/>
      <c r="IJ48" s="58"/>
      <c r="IK48" s="58"/>
      <c r="IL48" s="58"/>
      <c r="IM48" s="58"/>
      <c r="IN48" s="58"/>
      <c r="IO48" s="58"/>
      <c r="IP48" s="58"/>
      <c r="IQ48" s="58"/>
      <c r="IR48" s="58"/>
    </row>
    <row r="49" s="27" customFormat="1" ht="19" customHeight="1" spans="1:252">
      <c r="A49" s="80">
        <v>2310499</v>
      </c>
      <c r="B49" s="80" t="s">
        <v>603</v>
      </c>
      <c r="C49" s="40">
        <v>9072</v>
      </c>
      <c r="D49" s="48">
        <v>1117</v>
      </c>
      <c r="E49" s="48">
        <v>-7955</v>
      </c>
      <c r="F49" s="48">
        <v>0</v>
      </c>
      <c r="G49" s="91"/>
      <c r="H49" s="44">
        <f t="shared" si="0"/>
        <v>0</v>
      </c>
      <c r="I49"/>
      <c r="J49"/>
      <c r="K49"/>
      <c r="L49"/>
      <c r="M49"/>
      <c r="N49"/>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58"/>
      <c r="BY49" s="58"/>
      <c r="BZ49" s="58"/>
      <c r="CA49" s="58"/>
      <c r="CB49" s="58"/>
      <c r="CC49" s="58"/>
      <c r="CD49" s="58"/>
      <c r="CE49" s="58"/>
      <c r="CF49" s="58"/>
      <c r="CG49" s="58"/>
      <c r="CH49" s="58"/>
      <c r="CI49" s="58"/>
      <c r="CJ49" s="58"/>
      <c r="CK49" s="58"/>
      <c r="CL49" s="58"/>
      <c r="CM49" s="58"/>
      <c r="CN49" s="58"/>
      <c r="CO49" s="58"/>
      <c r="CP49" s="58"/>
      <c r="CQ49" s="58"/>
      <c r="CR49" s="58"/>
      <c r="CS49" s="58"/>
      <c r="CT49" s="58"/>
      <c r="CU49" s="58"/>
      <c r="CV49" s="58"/>
      <c r="CW49" s="58"/>
      <c r="CX49" s="58"/>
      <c r="CY49" s="58"/>
      <c r="CZ49" s="58"/>
      <c r="DA49" s="58"/>
      <c r="DB49" s="58"/>
      <c r="DC49" s="58"/>
      <c r="DD49" s="58"/>
      <c r="DE49" s="58"/>
      <c r="DF49" s="58"/>
      <c r="DG49" s="58"/>
      <c r="DH49" s="58"/>
      <c r="DI49" s="58"/>
      <c r="DJ49" s="58"/>
      <c r="DK49" s="58"/>
      <c r="DL49" s="58"/>
      <c r="DM49" s="58"/>
      <c r="DN49" s="58"/>
      <c r="DO49" s="58"/>
      <c r="DP49" s="58"/>
      <c r="DQ49" s="58"/>
      <c r="DR49" s="58"/>
      <c r="DS49" s="58"/>
      <c r="DT49" s="58"/>
      <c r="DU49" s="58"/>
      <c r="DV49" s="58"/>
      <c r="DW49" s="58"/>
      <c r="DX49" s="58"/>
      <c r="DY49" s="58"/>
      <c r="DZ49" s="58"/>
      <c r="EA49" s="58"/>
      <c r="EB49" s="58"/>
      <c r="EC49" s="58"/>
      <c r="ED49" s="58"/>
      <c r="EE49" s="58"/>
      <c r="EF49" s="58"/>
      <c r="EG49" s="58"/>
      <c r="EH49" s="58"/>
      <c r="EI49" s="58"/>
      <c r="EJ49" s="58"/>
      <c r="EK49" s="58"/>
      <c r="EL49" s="58"/>
      <c r="EM49" s="58"/>
      <c r="EN49" s="58"/>
      <c r="EO49" s="58"/>
      <c r="EP49" s="58"/>
      <c r="EQ49" s="58"/>
      <c r="ER49" s="58"/>
      <c r="ES49" s="58"/>
      <c r="ET49" s="58"/>
      <c r="EU49" s="58"/>
      <c r="EV49" s="58"/>
      <c r="EW49" s="58"/>
      <c r="EX49" s="58"/>
      <c r="EY49" s="58"/>
      <c r="EZ49" s="58"/>
      <c r="FA49" s="58"/>
      <c r="FB49" s="58"/>
      <c r="FC49" s="58"/>
      <c r="FD49" s="58"/>
      <c r="FE49" s="58"/>
      <c r="FF49" s="58"/>
      <c r="FG49" s="58"/>
      <c r="FH49" s="58"/>
      <c r="FI49" s="58"/>
      <c r="FJ49" s="58"/>
      <c r="FK49" s="58"/>
      <c r="FL49" s="58"/>
      <c r="FM49" s="58"/>
      <c r="FN49" s="58"/>
      <c r="FO49" s="58"/>
      <c r="FP49" s="58"/>
      <c r="FQ49" s="58"/>
      <c r="FR49" s="58"/>
      <c r="FS49" s="58"/>
      <c r="FT49" s="58"/>
      <c r="FU49" s="58"/>
      <c r="FV49" s="58"/>
      <c r="FW49" s="58"/>
      <c r="FX49" s="58"/>
      <c r="FY49" s="58"/>
      <c r="FZ49" s="58"/>
      <c r="GA49" s="58"/>
      <c r="GB49" s="58"/>
      <c r="GC49" s="58"/>
      <c r="GD49" s="58"/>
      <c r="GE49" s="58"/>
      <c r="GF49" s="58"/>
      <c r="GG49" s="58"/>
      <c r="GH49" s="58"/>
      <c r="GI49" s="58"/>
      <c r="GJ49" s="58"/>
      <c r="GK49" s="58"/>
      <c r="GL49" s="58"/>
      <c r="GM49" s="58"/>
      <c r="GN49" s="58"/>
      <c r="GO49" s="58"/>
      <c r="GP49" s="58"/>
      <c r="GQ49" s="58"/>
      <c r="GR49" s="58"/>
      <c r="GS49" s="58"/>
      <c r="GT49" s="58"/>
      <c r="GU49" s="58"/>
      <c r="GV49" s="58"/>
      <c r="GW49" s="58"/>
      <c r="GX49" s="58"/>
      <c r="GY49" s="58"/>
      <c r="GZ49" s="58"/>
      <c r="HA49" s="58"/>
      <c r="HB49" s="58"/>
      <c r="HC49" s="58"/>
      <c r="HD49" s="58"/>
      <c r="HE49" s="58"/>
      <c r="HF49" s="58"/>
      <c r="HG49" s="58"/>
      <c r="HH49" s="58"/>
      <c r="HI49" s="58"/>
      <c r="HJ49" s="58"/>
      <c r="HK49" s="58"/>
      <c r="HL49" s="58"/>
      <c r="HM49" s="58"/>
      <c r="HN49" s="58"/>
      <c r="HO49" s="58"/>
      <c r="HP49" s="58"/>
      <c r="HQ49" s="58"/>
      <c r="HR49" s="58"/>
      <c r="HS49" s="58"/>
      <c r="HT49" s="58"/>
      <c r="HU49" s="58"/>
      <c r="HV49" s="58"/>
      <c r="HW49" s="58"/>
      <c r="HX49" s="58"/>
      <c r="HY49" s="58"/>
      <c r="HZ49" s="58"/>
      <c r="IA49" s="58"/>
      <c r="IB49" s="58"/>
      <c r="IC49" s="58"/>
      <c r="ID49" s="58"/>
      <c r="IE49" s="58"/>
      <c r="IF49" s="58"/>
      <c r="IG49" s="58"/>
      <c r="IH49" s="58"/>
      <c r="II49" s="58"/>
      <c r="IJ49" s="58"/>
      <c r="IK49" s="58"/>
      <c r="IL49" s="58"/>
      <c r="IM49" s="58"/>
      <c r="IN49" s="58"/>
      <c r="IO49" s="58"/>
      <c r="IP49" s="58"/>
      <c r="IQ49" s="58"/>
      <c r="IR49" s="58"/>
    </row>
    <row r="50" s="27" customFormat="1" ht="19" customHeight="1" spans="1:252">
      <c r="A50" s="80">
        <v>232</v>
      </c>
      <c r="B50" s="80" t="s">
        <v>440</v>
      </c>
      <c r="C50" s="40"/>
      <c r="D50" s="48">
        <v>1067</v>
      </c>
      <c r="E50" s="48">
        <v>1067</v>
      </c>
      <c r="F50" s="48">
        <v>0</v>
      </c>
      <c r="G50" s="91">
        <f>G51</f>
        <v>1493</v>
      </c>
      <c r="H50" s="44">
        <f t="shared" si="0"/>
        <v>1.39925023430178</v>
      </c>
      <c r="I50"/>
      <c r="J50"/>
      <c r="K50"/>
      <c r="L50"/>
      <c r="M50"/>
      <c r="N50"/>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8"/>
      <c r="CQ50" s="58"/>
      <c r="CR50" s="58"/>
      <c r="CS50" s="58"/>
      <c r="CT50" s="58"/>
      <c r="CU50" s="58"/>
      <c r="CV50" s="58"/>
      <c r="CW50" s="58"/>
      <c r="CX50" s="58"/>
      <c r="CY50" s="58"/>
      <c r="CZ50" s="58"/>
      <c r="DA50" s="58"/>
      <c r="DB50" s="58"/>
      <c r="DC50" s="58"/>
      <c r="DD50" s="58"/>
      <c r="DE50" s="58"/>
      <c r="DF50" s="58"/>
      <c r="DG50" s="58"/>
      <c r="DH50" s="58"/>
      <c r="DI50" s="58"/>
      <c r="DJ50" s="58"/>
      <c r="DK50" s="58"/>
      <c r="DL50" s="58"/>
      <c r="DM50" s="58"/>
      <c r="DN50" s="58"/>
      <c r="DO50" s="58"/>
      <c r="DP50" s="58"/>
      <c r="DQ50" s="58"/>
      <c r="DR50" s="58"/>
      <c r="DS50" s="58"/>
      <c r="DT50" s="58"/>
      <c r="DU50" s="58"/>
      <c r="DV50" s="58"/>
      <c r="DW50" s="58"/>
      <c r="DX50" s="58"/>
      <c r="DY50" s="58"/>
      <c r="DZ50" s="58"/>
      <c r="EA50" s="58"/>
      <c r="EB50" s="58"/>
      <c r="EC50" s="58"/>
      <c r="ED50" s="58"/>
      <c r="EE50" s="58"/>
      <c r="EF50" s="58"/>
      <c r="EG50" s="58"/>
      <c r="EH50" s="58"/>
      <c r="EI50" s="58"/>
      <c r="EJ50" s="58"/>
      <c r="EK50" s="58"/>
      <c r="EL50" s="58"/>
      <c r="EM50" s="58"/>
      <c r="EN50" s="58"/>
      <c r="EO50" s="58"/>
      <c r="EP50" s="58"/>
      <c r="EQ50" s="58"/>
      <c r="ER50" s="58"/>
      <c r="ES50" s="58"/>
      <c r="ET50" s="58"/>
      <c r="EU50" s="58"/>
      <c r="EV50" s="58"/>
      <c r="EW50" s="58"/>
      <c r="EX50" s="58"/>
      <c r="EY50" s="58"/>
      <c r="EZ50" s="58"/>
      <c r="FA50" s="58"/>
      <c r="FB50" s="58"/>
      <c r="FC50" s="58"/>
      <c r="FD50" s="58"/>
      <c r="FE50" s="58"/>
      <c r="FF50" s="58"/>
      <c r="FG50" s="58"/>
      <c r="FH50" s="58"/>
      <c r="FI50" s="58"/>
      <c r="FJ50" s="58"/>
      <c r="FK50" s="58"/>
      <c r="FL50" s="58"/>
      <c r="FM50" s="58"/>
      <c r="FN50" s="58"/>
      <c r="FO50" s="58"/>
      <c r="FP50" s="58"/>
      <c r="FQ50" s="58"/>
      <c r="FR50" s="58"/>
      <c r="FS50" s="58"/>
      <c r="FT50" s="58"/>
      <c r="FU50" s="58"/>
      <c r="FV50" s="58"/>
      <c r="FW50" s="58"/>
      <c r="FX50" s="58"/>
      <c r="FY50" s="58"/>
      <c r="FZ50" s="58"/>
      <c r="GA50" s="58"/>
      <c r="GB50" s="58"/>
      <c r="GC50" s="58"/>
      <c r="GD50" s="58"/>
      <c r="GE50" s="58"/>
      <c r="GF50" s="58"/>
      <c r="GG50" s="58"/>
      <c r="GH50" s="58"/>
      <c r="GI50" s="58"/>
      <c r="GJ50" s="58"/>
      <c r="GK50" s="58"/>
      <c r="GL50" s="58"/>
      <c r="GM50" s="58"/>
      <c r="GN50" s="58"/>
      <c r="GO50" s="58"/>
      <c r="GP50" s="58"/>
      <c r="GQ50" s="58"/>
      <c r="GR50" s="58"/>
      <c r="GS50" s="58"/>
      <c r="GT50" s="58"/>
      <c r="GU50" s="58"/>
      <c r="GV50" s="58"/>
      <c r="GW50" s="58"/>
      <c r="GX50" s="58"/>
      <c r="GY50" s="58"/>
      <c r="GZ50" s="58"/>
      <c r="HA50" s="58"/>
      <c r="HB50" s="58"/>
      <c r="HC50" s="58"/>
      <c r="HD50" s="58"/>
      <c r="HE50" s="58"/>
      <c r="HF50" s="58"/>
      <c r="HG50" s="58"/>
      <c r="HH50" s="58"/>
      <c r="HI50" s="58"/>
      <c r="HJ50" s="58"/>
      <c r="HK50" s="58"/>
      <c r="HL50" s="58"/>
      <c r="HM50" s="58"/>
      <c r="HN50" s="58"/>
      <c r="HO50" s="58"/>
      <c r="HP50" s="58"/>
      <c r="HQ50" s="58"/>
      <c r="HR50" s="58"/>
      <c r="HS50" s="58"/>
      <c r="HT50" s="58"/>
      <c r="HU50" s="58"/>
      <c r="HV50" s="58"/>
      <c r="HW50" s="58"/>
      <c r="HX50" s="58"/>
      <c r="HY50" s="58"/>
      <c r="HZ50" s="58"/>
      <c r="IA50" s="58"/>
      <c r="IB50" s="58"/>
      <c r="IC50" s="58"/>
      <c r="ID50" s="58"/>
      <c r="IE50" s="58"/>
      <c r="IF50" s="58"/>
      <c r="IG50" s="58"/>
      <c r="IH50" s="58"/>
      <c r="II50" s="58"/>
      <c r="IJ50" s="58"/>
      <c r="IK50" s="58"/>
      <c r="IL50" s="58"/>
      <c r="IM50" s="58"/>
      <c r="IN50" s="58"/>
      <c r="IO50" s="58"/>
      <c r="IP50" s="58"/>
      <c r="IQ50" s="58"/>
      <c r="IR50" s="58"/>
    </row>
    <row r="51" s="27" customFormat="1" ht="19" customHeight="1" spans="1:252">
      <c r="A51" s="80">
        <v>23204</v>
      </c>
      <c r="B51" s="80" t="s">
        <v>604</v>
      </c>
      <c r="C51" s="40"/>
      <c r="D51" s="48">
        <v>1067</v>
      </c>
      <c r="E51" s="48">
        <v>1067</v>
      </c>
      <c r="F51" s="48">
        <v>0</v>
      </c>
      <c r="G51" s="91">
        <f>SUM(G52:G55)</f>
        <v>1493</v>
      </c>
      <c r="H51" s="44">
        <f t="shared" si="0"/>
        <v>1.39925023430178</v>
      </c>
      <c r="I51"/>
      <c r="J51"/>
      <c r="K51"/>
      <c r="L51"/>
      <c r="M51"/>
      <c r="N51"/>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c r="CQ51" s="58"/>
      <c r="CR51" s="58"/>
      <c r="CS51" s="58"/>
      <c r="CT51" s="58"/>
      <c r="CU51" s="58"/>
      <c r="CV51" s="58"/>
      <c r="CW51" s="58"/>
      <c r="CX51" s="58"/>
      <c r="CY51" s="58"/>
      <c r="CZ51" s="58"/>
      <c r="DA51" s="58"/>
      <c r="DB51" s="58"/>
      <c r="DC51" s="58"/>
      <c r="DD51" s="58"/>
      <c r="DE51" s="58"/>
      <c r="DF51" s="58"/>
      <c r="DG51" s="58"/>
      <c r="DH51" s="58"/>
      <c r="DI51" s="58"/>
      <c r="DJ51" s="58"/>
      <c r="DK51" s="58"/>
      <c r="DL51" s="58"/>
      <c r="DM51" s="58"/>
      <c r="DN51" s="58"/>
      <c r="DO51" s="58"/>
      <c r="DP51" s="58"/>
      <c r="DQ51" s="58"/>
      <c r="DR51" s="58"/>
      <c r="DS51" s="58"/>
      <c r="DT51" s="58"/>
      <c r="DU51" s="58"/>
      <c r="DV51" s="58"/>
      <c r="DW51" s="58"/>
      <c r="DX51" s="58"/>
      <c r="DY51" s="58"/>
      <c r="DZ51" s="58"/>
      <c r="EA51" s="58"/>
      <c r="EB51" s="58"/>
      <c r="EC51" s="58"/>
      <c r="ED51" s="58"/>
      <c r="EE51" s="58"/>
      <c r="EF51" s="58"/>
      <c r="EG51" s="58"/>
      <c r="EH51" s="58"/>
      <c r="EI51" s="58"/>
      <c r="EJ51" s="58"/>
      <c r="EK51" s="58"/>
      <c r="EL51" s="58"/>
      <c r="EM51" s="58"/>
      <c r="EN51" s="58"/>
      <c r="EO51" s="58"/>
      <c r="EP51" s="58"/>
      <c r="EQ51" s="58"/>
      <c r="ER51" s="58"/>
      <c r="ES51" s="58"/>
      <c r="ET51" s="58"/>
      <c r="EU51" s="58"/>
      <c r="EV51" s="58"/>
      <c r="EW51" s="58"/>
      <c r="EX51" s="58"/>
      <c r="EY51" s="58"/>
      <c r="EZ51" s="58"/>
      <c r="FA51" s="58"/>
      <c r="FB51" s="58"/>
      <c r="FC51" s="58"/>
      <c r="FD51" s="58"/>
      <c r="FE51" s="58"/>
      <c r="FF51" s="58"/>
      <c r="FG51" s="58"/>
      <c r="FH51" s="58"/>
      <c r="FI51" s="58"/>
      <c r="FJ51" s="58"/>
      <c r="FK51" s="58"/>
      <c r="FL51" s="58"/>
      <c r="FM51" s="58"/>
      <c r="FN51" s="58"/>
      <c r="FO51" s="58"/>
      <c r="FP51" s="58"/>
      <c r="FQ51" s="58"/>
      <c r="FR51" s="58"/>
      <c r="FS51" s="58"/>
      <c r="FT51" s="58"/>
      <c r="FU51" s="58"/>
      <c r="FV51" s="58"/>
      <c r="FW51" s="58"/>
      <c r="FX51" s="58"/>
      <c r="FY51" s="58"/>
      <c r="FZ51" s="58"/>
      <c r="GA51" s="58"/>
      <c r="GB51" s="58"/>
      <c r="GC51" s="58"/>
      <c r="GD51" s="58"/>
      <c r="GE51" s="58"/>
      <c r="GF51" s="58"/>
      <c r="GG51" s="58"/>
      <c r="GH51" s="58"/>
      <c r="GI51" s="58"/>
      <c r="GJ51" s="58"/>
      <c r="GK51" s="58"/>
      <c r="GL51" s="58"/>
      <c r="GM51" s="58"/>
      <c r="GN51" s="58"/>
      <c r="GO51" s="58"/>
      <c r="GP51" s="58"/>
      <c r="GQ51" s="58"/>
      <c r="GR51" s="58"/>
      <c r="GS51" s="58"/>
      <c r="GT51" s="58"/>
      <c r="GU51" s="58"/>
      <c r="GV51" s="58"/>
      <c r="GW51" s="58"/>
      <c r="GX51" s="58"/>
      <c r="GY51" s="58"/>
      <c r="GZ51" s="58"/>
      <c r="HA51" s="58"/>
      <c r="HB51" s="58"/>
      <c r="HC51" s="58"/>
      <c r="HD51" s="58"/>
      <c r="HE51" s="58"/>
      <c r="HF51" s="58"/>
      <c r="HG51" s="58"/>
      <c r="HH51" s="58"/>
      <c r="HI51" s="58"/>
      <c r="HJ51" s="58"/>
      <c r="HK51" s="58"/>
      <c r="HL51" s="58"/>
      <c r="HM51" s="58"/>
      <c r="HN51" s="58"/>
      <c r="HO51" s="58"/>
      <c r="HP51" s="58"/>
      <c r="HQ51" s="58"/>
      <c r="HR51" s="58"/>
      <c r="HS51" s="58"/>
      <c r="HT51" s="58"/>
      <c r="HU51" s="58"/>
      <c r="HV51" s="58"/>
      <c r="HW51" s="58"/>
      <c r="HX51" s="58"/>
      <c r="HY51" s="58"/>
      <c r="HZ51" s="58"/>
      <c r="IA51" s="58"/>
      <c r="IB51" s="58"/>
      <c r="IC51" s="58"/>
      <c r="ID51" s="58"/>
      <c r="IE51" s="58"/>
      <c r="IF51" s="58"/>
      <c r="IG51" s="58"/>
      <c r="IH51" s="58"/>
      <c r="II51" s="58"/>
      <c r="IJ51" s="58"/>
      <c r="IK51" s="58"/>
      <c r="IL51" s="58"/>
      <c r="IM51" s="58"/>
      <c r="IN51" s="58"/>
      <c r="IO51" s="58"/>
      <c r="IP51" s="58"/>
      <c r="IQ51" s="58"/>
      <c r="IR51" s="58"/>
    </row>
    <row r="52" s="27" customFormat="1" ht="19" customHeight="1" spans="1:252">
      <c r="A52" s="80">
        <v>2320411</v>
      </c>
      <c r="B52" s="80" t="s">
        <v>605</v>
      </c>
      <c r="C52" s="40"/>
      <c r="D52" s="48"/>
      <c r="E52" s="48"/>
      <c r="F52" s="48"/>
      <c r="G52" s="91"/>
      <c r="H52" s="44" t="str">
        <f t="shared" si="0"/>
        <v/>
      </c>
      <c r="I52"/>
      <c r="J52"/>
      <c r="K52"/>
      <c r="L52"/>
      <c r="M52"/>
      <c r="N52"/>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c r="CQ52" s="58"/>
      <c r="CR52" s="58"/>
      <c r="CS52" s="58"/>
      <c r="CT52" s="58"/>
      <c r="CU52" s="58"/>
      <c r="CV52" s="58"/>
      <c r="CW52" s="58"/>
      <c r="CX52" s="58"/>
      <c r="CY52" s="58"/>
      <c r="CZ52" s="58"/>
      <c r="DA52" s="58"/>
      <c r="DB52" s="58"/>
      <c r="DC52" s="58"/>
      <c r="DD52" s="58"/>
      <c r="DE52" s="58"/>
      <c r="DF52" s="58"/>
      <c r="DG52" s="58"/>
      <c r="DH52" s="58"/>
      <c r="DI52" s="58"/>
      <c r="DJ52" s="58"/>
      <c r="DK52" s="58"/>
      <c r="DL52" s="58"/>
      <c r="DM52" s="58"/>
      <c r="DN52" s="58"/>
      <c r="DO52" s="58"/>
      <c r="DP52" s="58"/>
      <c r="DQ52" s="58"/>
      <c r="DR52" s="58"/>
      <c r="DS52" s="58"/>
      <c r="DT52" s="58"/>
      <c r="DU52" s="58"/>
      <c r="DV52" s="58"/>
      <c r="DW52" s="58"/>
      <c r="DX52" s="58"/>
      <c r="DY52" s="58"/>
      <c r="DZ52" s="58"/>
      <c r="EA52" s="58"/>
      <c r="EB52" s="58"/>
      <c r="EC52" s="58"/>
      <c r="ED52" s="58"/>
      <c r="EE52" s="58"/>
      <c r="EF52" s="58"/>
      <c r="EG52" s="58"/>
      <c r="EH52" s="58"/>
      <c r="EI52" s="58"/>
      <c r="EJ52" s="58"/>
      <c r="EK52" s="58"/>
      <c r="EL52" s="58"/>
      <c r="EM52" s="58"/>
      <c r="EN52" s="58"/>
      <c r="EO52" s="58"/>
      <c r="EP52" s="58"/>
      <c r="EQ52" s="58"/>
      <c r="ER52" s="58"/>
      <c r="ES52" s="58"/>
      <c r="ET52" s="58"/>
      <c r="EU52" s="58"/>
      <c r="EV52" s="58"/>
      <c r="EW52" s="58"/>
      <c r="EX52" s="58"/>
      <c r="EY52" s="58"/>
      <c r="EZ52" s="58"/>
      <c r="FA52" s="58"/>
      <c r="FB52" s="58"/>
      <c r="FC52" s="58"/>
      <c r="FD52" s="58"/>
      <c r="FE52" s="58"/>
      <c r="FF52" s="58"/>
      <c r="FG52" s="58"/>
      <c r="FH52" s="58"/>
      <c r="FI52" s="58"/>
      <c r="FJ52" s="58"/>
      <c r="FK52" s="58"/>
      <c r="FL52" s="58"/>
      <c r="FM52" s="58"/>
      <c r="FN52" s="58"/>
      <c r="FO52" s="58"/>
      <c r="FP52" s="58"/>
      <c r="FQ52" s="58"/>
      <c r="FR52" s="58"/>
      <c r="FS52" s="58"/>
      <c r="FT52" s="58"/>
      <c r="FU52" s="58"/>
      <c r="FV52" s="58"/>
      <c r="FW52" s="58"/>
      <c r="FX52" s="58"/>
      <c r="FY52" s="58"/>
      <c r="FZ52" s="58"/>
      <c r="GA52" s="58"/>
      <c r="GB52" s="58"/>
      <c r="GC52" s="58"/>
      <c r="GD52" s="58"/>
      <c r="GE52" s="58"/>
      <c r="GF52" s="58"/>
      <c r="GG52" s="58"/>
      <c r="GH52" s="58"/>
      <c r="GI52" s="58"/>
      <c r="GJ52" s="58"/>
      <c r="GK52" s="58"/>
      <c r="GL52" s="58"/>
      <c r="GM52" s="58"/>
      <c r="GN52" s="58"/>
      <c r="GO52" s="58"/>
      <c r="GP52" s="58"/>
      <c r="GQ52" s="58"/>
      <c r="GR52" s="58"/>
      <c r="GS52" s="58"/>
      <c r="GT52" s="58"/>
      <c r="GU52" s="58"/>
      <c r="GV52" s="58"/>
      <c r="GW52" s="58"/>
      <c r="GX52" s="58"/>
      <c r="GY52" s="58"/>
      <c r="GZ52" s="58"/>
      <c r="HA52" s="58"/>
      <c r="HB52" s="58"/>
      <c r="HC52" s="58"/>
      <c r="HD52" s="58"/>
      <c r="HE52" s="58"/>
      <c r="HF52" s="58"/>
      <c r="HG52" s="58"/>
      <c r="HH52" s="58"/>
      <c r="HI52" s="58"/>
      <c r="HJ52" s="58"/>
      <c r="HK52" s="58"/>
      <c r="HL52" s="58"/>
      <c r="HM52" s="58"/>
      <c r="HN52" s="58"/>
      <c r="HO52" s="58"/>
      <c r="HP52" s="58"/>
      <c r="HQ52" s="58"/>
      <c r="HR52" s="58"/>
      <c r="HS52" s="58"/>
      <c r="HT52" s="58"/>
      <c r="HU52" s="58"/>
      <c r="HV52" s="58"/>
      <c r="HW52" s="58"/>
      <c r="HX52" s="58"/>
      <c r="HY52" s="58"/>
      <c r="HZ52" s="58"/>
      <c r="IA52" s="58"/>
      <c r="IB52" s="58"/>
      <c r="IC52" s="58"/>
      <c r="ID52" s="58"/>
      <c r="IE52" s="58"/>
      <c r="IF52" s="58"/>
      <c r="IG52" s="58"/>
      <c r="IH52" s="58"/>
      <c r="II52" s="58"/>
      <c r="IJ52" s="58"/>
      <c r="IK52" s="58"/>
      <c r="IL52" s="58"/>
      <c r="IM52" s="58"/>
      <c r="IN52" s="58"/>
      <c r="IO52" s="58"/>
      <c r="IP52" s="58"/>
      <c r="IQ52" s="58"/>
      <c r="IR52" s="58"/>
    </row>
    <row r="53" s="27" customFormat="1" ht="19" customHeight="1" spans="1:252">
      <c r="A53" s="80">
        <v>2320433</v>
      </c>
      <c r="B53" s="80" t="s">
        <v>606</v>
      </c>
      <c r="C53" s="40"/>
      <c r="D53" s="48">
        <v>552</v>
      </c>
      <c r="E53" s="48">
        <v>552</v>
      </c>
      <c r="F53" s="48">
        <v>0</v>
      </c>
      <c r="G53" s="91">
        <v>1104</v>
      </c>
      <c r="H53" s="44">
        <f t="shared" si="0"/>
        <v>2</v>
      </c>
      <c r="I53"/>
      <c r="J53"/>
      <c r="K53"/>
      <c r="L53"/>
      <c r="M53"/>
      <c r="N53"/>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c r="CQ53" s="58"/>
      <c r="CR53" s="58"/>
      <c r="CS53" s="58"/>
      <c r="CT53" s="58"/>
      <c r="CU53" s="58"/>
      <c r="CV53" s="58"/>
      <c r="CW53" s="58"/>
      <c r="CX53" s="58"/>
      <c r="CY53" s="58"/>
      <c r="CZ53" s="58"/>
      <c r="DA53" s="58"/>
      <c r="DB53" s="58"/>
      <c r="DC53" s="58"/>
      <c r="DD53" s="58"/>
      <c r="DE53" s="58"/>
      <c r="DF53" s="58"/>
      <c r="DG53" s="58"/>
      <c r="DH53" s="58"/>
      <c r="DI53" s="58"/>
      <c r="DJ53" s="58"/>
      <c r="DK53" s="58"/>
      <c r="DL53" s="58"/>
      <c r="DM53" s="58"/>
      <c r="DN53" s="58"/>
      <c r="DO53" s="58"/>
      <c r="DP53" s="58"/>
      <c r="DQ53" s="58"/>
      <c r="DR53" s="58"/>
      <c r="DS53" s="58"/>
      <c r="DT53" s="58"/>
      <c r="DU53" s="58"/>
      <c r="DV53" s="58"/>
      <c r="DW53" s="58"/>
      <c r="DX53" s="58"/>
      <c r="DY53" s="58"/>
      <c r="DZ53" s="58"/>
      <c r="EA53" s="58"/>
      <c r="EB53" s="58"/>
      <c r="EC53" s="58"/>
      <c r="ED53" s="58"/>
      <c r="EE53" s="58"/>
      <c r="EF53" s="58"/>
      <c r="EG53" s="58"/>
      <c r="EH53" s="58"/>
      <c r="EI53" s="58"/>
      <c r="EJ53" s="58"/>
      <c r="EK53" s="58"/>
      <c r="EL53" s="58"/>
      <c r="EM53" s="58"/>
      <c r="EN53" s="58"/>
      <c r="EO53" s="58"/>
      <c r="EP53" s="58"/>
      <c r="EQ53" s="58"/>
      <c r="ER53" s="58"/>
      <c r="ES53" s="58"/>
      <c r="ET53" s="58"/>
      <c r="EU53" s="58"/>
      <c r="EV53" s="58"/>
      <c r="EW53" s="58"/>
      <c r="EX53" s="58"/>
      <c r="EY53" s="58"/>
      <c r="EZ53" s="58"/>
      <c r="FA53" s="58"/>
      <c r="FB53" s="58"/>
      <c r="FC53" s="58"/>
      <c r="FD53" s="58"/>
      <c r="FE53" s="58"/>
      <c r="FF53" s="58"/>
      <c r="FG53" s="58"/>
      <c r="FH53" s="58"/>
      <c r="FI53" s="58"/>
      <c r="FJ53" s="58"/>
      <c r="FK53" s="58"/>
      <c r="FL53" s="58"/>
      <c r="FM53" s="58"/>
      <c r="FN53" s="58"/>
      <c r="FO53" s="58"/>
      <c r="FP53" s="58"/>
      <c r="FQ53" s="58"/>
      <c r="FR53" s="58"/>
      <c r="FS53" s="58"/>
      <c r="FT53" s="58"/>
      <c r="FU53" s="58"/>
      <c r="FV53" s="58"/>
      <c r="FW53" s="58"/>
      <c r="FX53" s="58"/>
      <c r="FY53" s="58"/>
      <c r="FZ53" s="58"/>
      <c r="GA53" s="58"/>
      <c r="GB53" s="58"/>
      <c r="GC53" s="58"/>
      <c r="GD53" s="58"/>
      <c r="GE53" s="58"/>
      <c r="GF53" s="58"/>
      <c r="GG53" s="58"/>
      <c r="GH53" s="58"/>
      <c r="GI53" s="58"/>
      <c r="GJ53" s="58"/>
      <c r="GK53" s="58"/>
      <c r="GL53" s="58"/>
      <c r="GM53" s="58"/>
      <c r="GN53" s="58"/>
      <c r="GO53" s="58"/>
      <c r="GP53" s="58"/>
      <c r="GQ53" s="58"/>
      <c r="GR53" s="58"/>
      <c r="GS53" s="58"/>
      <c r="GT53" s="58"/>
      <c r="GU53" s="58"/>
      <c r="GV53" s="58"/>
      <c r="GW53" s="58"/>
      <c r="GX53" s="58"/>
      <c r="GY53" s="58"/>
      <c r="GZ53" s="58"/>
      <c r="HA53" s="58"/>
      <c r="HB53" s="58"/>
      <c r="HC53" s="58"/>
      <c r="HD53" s="58"/>
      <c r="HE53" s="58"/>
      <c r="HF53" s="58"/>
      <c r="HG53" s="58"/>
      <c r="HH53" s="58"/>
      <c r="HI53" s="58"/>
      <c r="HJ53" s="58"/>
      <c r="HK53" s="58"/>
      <c r="HL53" s="58"/>
      <c r="HM53" s="58"/>
      <c r="HN53" s="58"/>
      <c r="HO53" s="58"/>
      <c r="HP53" s="58"/>
      <c r="HQ53" s="58"/>
      <c r="HR53" s="58"/>
      <c r="HS53" s="58"/>
      <c r="HT53" s="58"/>
      <c r="HU53" s="58"/>
      <c r="HV53" s="58"/>
      <c r="HW53" s="58"/>
      <c r="HX53" s="58"/>
      <c r="HY53" s="58"/>
      <c r="HZ53" s="58"/>
      <c r="IA53" s="58"/>
      <c r="IB53" s="58"/>
      <c r="IC53" s="58"/>
      <c r="ID53" s="58"/>
      <c r="IE53" s="58"/>
      <c r="IF53" s="58"/>
      <c r="IG53" s="58"/>
      <c r="IH53" s="58"/>
      <c r="II53" s="58"/>
      <c r="IJ53" s="58"/>
      <c r="IK53" s="58"/>
      <c r="IL53" s="58"/>
      <c r="IM53" s="58"/>
      <c r="IN53" s="58"/>
      <c r="IO53" s="58"/>
      <c r="IP53" s="58"/>
      <c r="IQ53" s="58"/>
      <c r="IR53" s="58"/>
    </row>
    <row r="54" s="27" customFormat="1" ht="19" customHeight="1" spans="1:252">
      <c r="A54" s="80">
        <v>2320498</v>
      </c>
      <c r="B54" s="80" t="s">
        <v>607</v>
      </c>
      <c r="C54" s="40" t="s">
        <v>29</v>
      </c>
      <c r="D54" s="48"/>
      <c r="E54" s="48"/>
      <c r="F54" s="48"/>
      <c r="G54" s="92">
        <v>353</v>
      </c>
      <c r="H54" s="44" t="str">
        <f t="shared" si="0"/>
        <v/>
      </c>
      <c r="I54"/>
      <c r="J54"/>
      <c r="K54"/>
      <c r="L54"/>
      <c r="M54"/>
      <c r="N54"/>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8"/>
      <c r="CL54" s="58"/>
      <c r="CM54" s="58"/>
      <c r="CN54" s="58"/>
      <c r="CO54" s="58"/>
      <c r="CP54" s="58"/>
      <c r="CQ54" s="58"/>
      <c r="CR54" s="58"/>
      <c r="CS54" s="58"/>
      <c r="CT54" s="58"/>
      <c r="CU54" s="58"/>
      <c r="CV54" s="58"/>
      <c r="CW54" s="58"/>
      <c r="CX54" s="58"/>
      <c r="CY54" s="58"/>
      <c r="CZ54" s="58"/>
      <c r="DA54" s="58"/>
      <c r="DB54" s="58"/>
      <c r="DC54" s="58"/>
      <c r="DD54" s="58"/>
      <c r="DE54" s="58"/>
      <c r="DF54" s="58"/>
      <c r="DG54" s="58"/>
      <c r="DH54" s="58"/>
      <c r="DI54" s="58"/>
      <c r="DJ54" s="58"/>
      <c r="DK54" s="58"/>
      <c r="DL54" s="58"/>
      <c r="DM54" s="58"/>
      <c r="DN54" s="58"/>
      <c r="DO54" s="58"/>
      <c r="DP54" s="58"/>
      <c r="DQ54" s="58"/>
      <c r="DR54" s="58"/>
      <c r="DS54" s="58"/>
      <c r="DT54" s="58"/>
      <c r="DU54" s="58"/>
      <c r="DV54" s="58"/>
      <c r="DW54" s="58"/>
      <c r="DX54" s="58"/>
      <c r="DY54" s="58"/>
      <c r="DZ54" s="58"/>
      <c r="EA54" s="58"/>
      <c r="EB54" s="58"/>
      <c r="EC54" s="58"/>
      <c r="ED54" s="58"/>
      <c r="EE54" s="58"/>
      <c r="EF54" s="58"/>
      <c r="EG54" s="58"/>
      <c r="EH54" s="58"/>
      <c r="EI54" s="58"/>
      <c r="EJ54" s="58"/>
      <c r="EK54" s="58"/>
      <c r="EL54" s="58"/>
      <c r="EM54" s="58"/>
      <c r="EN54" s="58"/>
      <c r="EO54" s="58"/>
      <c r="EP54" s="58"/>
      <c r="EQ54" s="58"/>
      <c r="ER54" s="58"/>
      <c r="ES54" s="58"/>
      <c r="ET54" s="58"/>
      <c r="EU54" s="58"/>
      <c r="EV54" s="58"/>
      <c r="EW54" s="58"/>
      <c r="EX54" s="58"/>
      <c r="EY54" s="58"/>
      <c r="EZ54" s="58"/>
      <c r="FA54" s="58"/>
      <c r="FB54" s="58"/>
      <c r="FC54" s="58"/>
      <c r="FD54" s="58"/>
      <c r="FE54" s="58"/>
      <c r="FF54" s="58"/>
      <c r="FG54" s="58"/>
      <c r="FH54" s="58"/>
      <c r="FI54" s="58"/>
      <c r="FJ54" s="58"/>
      <c r="FK54" s="58"/>
      <c r="FL54" s="58"/>
      <c r="FM54" s="58"/>
      <c r="FN54" s="58"/>
      <c r="FO54" s="58"/>
      <c r="FP54" s="58"/>
      <c r="FQ54" s="58"/>
      <c r="FR54" s="58"/>
      <c r="FS54" s="58"/>
      <c r="FT54" s="58"/>
      <c r="FU54" s="58"/>
      <c r="FV54" s="58"/>
      <c r="FW54" s="58"/>
      <c r="FX54" s="58"/>
      <c r="FY54" s="58"/>
      <c r="FZ54" s="58"/>
      <c r="GA54" s="58"/>
      <c r="GB54" s="58"/>
      <c r="GC54" s="58"/>
      <c r="GD54" s="58"/>
      <c r="GE54" s="58"/>
      <c r="GF54" s="58"/>
      <c r="GG54" s="58"/>
      <c r="GH54" s="58"/>
      <c r="GI54" s="58"/>
      <c r="GJ54" s="58"/>
      <c r="GK54" s="58"/>
      <c r="GL54" s="58"/>
      <c r="GM54" s="58"/>
      <c r="GN54" s="58"/>
      <c r="GO54" s="58"/>
      <c r="GP54" s="58"/>
      <c r="GQ54" s="58"/>
      <c r="GR54" s="58"/>
      <c r="GS54" s="58"/>
      <c r="GT54" s="58"/>
      <c r="GU54" s="58"/>
      <c r="GV54" s="58"/>
      <c r="GW54" s="58"/>
      <c r="GX54" s="58"/>
      <c r="GY54" s="58"/>
      <c r="GZ54" s="58"/>
      <c r="HA54" s="58"/>
      <c r="HB54" s="58"/>
      <c r="HC54" s="58"/>
      <c r="HD54" s="58"/>
      <c r="HE54" s="58"/>
      <c r="HF54" s="58"/>
      <c r="HG54" s="58"/>
      <c r="HH54" s="58"/>
      <c r="HI54" s="58"/>
      <c r="HJ54" s="58"/>
      <c r="HK54" s="58"/>
      <c r="HL54" s="58"/>
      <c r="HM54" s="58"/>
      <c r="HN54" s="58"/>
      <c r="HO54" s="58"/>
      <c r="HP54" s="58"/>
      <c r="HQ54" s="58"/>
      <c r="HR54" s="58"/>
      <c r="HS54" s="58"/>
      <c r="HT54" s="58"/>
      <c r="HU54" s="58"/>
      <c r="HV54" s="58"/>
      <c r="HW54" s="58"/>
      <c r="HX54" s="58"/>
      <c r="HY54" s="58"/>
      <c r="HZ54" s="58"/>
      <c r="IA54" s="58"/>
      <c r="IB54" s="58"/>
      <c r="IC54" s="58"/>
      <c r="ID54" s="58"/>
      <c r="IE54" s="58"/>
      <c r="IF54" s="58"/>
      <c r="IG54" s="58"/>
      <c r="IH54" s="58"/>
      <c r="II54" s="58"/>
      <c r="IJ54" s="58"/>
      <c r="IK54" s="58"/>
      <c r="IL54" s="58"/>
      <c r="IM54" s="58"/>
      <c r="IN54" s="58"/>
      <c r="IO54" s="58"/>
      <c r="IP54" s="58"/>
      <c r="IQ54" s="58"/>
      <c r="IR54" s="58"/>
    </row>
    <row r="55" s="27" customFormat="1" ht="19" customHeight="1" spans="1:252">
      <c r="A55" s="80">
        <v>2320499</v>
      </c>
      <c r="B55" s="80" t="s">
        <v>608</v>
      </c>
      <c r="C55" s="40"/>
      <c r="D55" s="48">
        <v>515</v>
      </c>
      <c r="E55" s="48">
        <v>515</v>
      </c>
      <c r="F55" s="48">
        <v>0</v>
      </c>
      <c r="G55" s="92">
        <v>36</v>
      </c>
      <c r="H55" s="44">
        <f t="shared" si="0"/>
        <v>0.0699029126213592</v>
      </c>
      <c r="I55"/>
      <c r="J55"/>
      <c r="K55"/>
      <c r="L55"/>
      <c r="M55"/>
      <c r="N55"/>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8"/>
      <c r="CL55" s="58"/>
      <c r="CM55" s="58"/>
      <c r="CN55" s="58"/>
      <c r="CO55" s="58"/>
      <c r="CP55" s="58"/>
      <c r="CQ55" s="58"/>
      <c r="CR55" s="58"/>
      <c r="CS55" s="58"/>
      <c r="CT55" s="58"/>
      <c r="CU55" s="58"/>
      <c r="CV55" s="58"/>
      <c r="CW55" s="58"/>
      <c r="CX55" s="58"/>
      <c r="CY55" s="58"/>
      <c r="CZ55" s="58"/>
      <c r="DA55" s="58"/>
      <c r="DB55" s="58"/>
      <c r="DC55" s="58"/>
      <c r="DD55" s="58"/>
      <c r="DE55" s="58"/>
      <c r="DF55" s="58"/>
      <c r="DG55" s="58"/>
      <c r="DH55" s="58"/>
      <c r="DI55" s="58"/>
      <c r="DJ55" s="58"/>
      <c r="DK55" s="58"/>
      <c r="DL55" s="58"/>
      <c r="DM55" s="58"/>
      <c r="DN55" s="58"/>
      <c r="DO55" s="58"/>
      <c r="DP55" s="58"/>
      <c r="DQ55" s="58"/>
      <c r="DR55" s="58"/>
      <c r="DS55" s="58"/>
      <c r="DT55" s="58"/>
      <c r="DU55" s="58"/>
      <c r="DV55" s="58"/>
      <c r="DW55" s="58"/>
      <c r="DX55" s="58"/>
      <c r="DY55" s="58"/>
      <c r="DZ55" s="58"/>
      <c r="EA55" s="58"/>
      <c r="EB55" s="58"/>
      <c r="EC55" s="58"/>
      <c r="ED55" s="58"/>
      <c r="EE55" s="58"/>
      <c r="EF55" s="58"/>
      <c r="EG55" s="58"/>
      <c r="EH55" s="58"/>
      <c r="EI55" s="58"/>
      <c r="EJ55" s="58"/>
      <c r="EK55" s="58"/>
      <c r="EL55" s="58"/>
      <c r="EM55" s="58"/>
      <c r="EN55" s="58"/>
      <c r="EO55" s="58"/>
      <c r="EP55" s="58"/>
      <c r="EQ55" s="58"/>
      <c r="ER55" s="58"/>
      <c r="ES55" s="58"/>
      <c r="ET55" s="58"/>
      <c r="EU55" s="58"/>
      <c r="EV55" s="58"/>
      <c r="EW55" s="58"/>
      <c r="EX55" s="58"/>
      <c r="EY55" s="58"/>
      <c r="EZ55" s="58"/>
      <c r="FA55" s="58"/>
      <c r="FB55" s="58"/>
      <c r="FC55" s="58"/>
      <c r="FD55" s="58"/>
      <c r="FE55" s="58"/>
      <c r="FF55" s="58"/>
      <c r="FG55" s="58"/>
      <c r="FH55" s="58"/>
      <c r="FI55" s="58"/>
      <c r="FJ55" s="58"/>
      <c r="FK55" s="58"/>
      <c r="FL55" s="58"/>
      <c r="FM55" s="58"/>
      <c r="FN55" s="58"/>
      <c r="FO55" s="58"/>
      <c r="FP55" s="58"/>
      <c r="FQ55" s="58"/>
      <c r="FR55" s="58"/>
      <c r="FS55" s="58"/>
      <c r="FT55" s="58"/>
      <c r="FU55" s="58"/>
      <c r="FV55" s="58"/>
      <c r="FW55" s="58"/>
      <c r="FX55" s="58"/>
      <c r="FY55" s="58"/>
      <c r="FZ55" s="58"/>
      <c r="GA55" s="58"/>
      <c r="GB55" s="58"/>
      <c r="GC55" s="58"/>
      <c r="GD55" s="58"/>
      <c r="GE55" s="58"/>
      <c r="GF55" s="58"/>
      <c r="GG55" s="58"/>
      <c r="GH55" s="58"/>
      <c r="GI55" s="58"/>
      <c r="GJ55" s="58"/>
      <c r="GK55" s="58"/>
      <c r="GL55" s="58"/>
      <c r="GM55" s="58"/>
      <c r="GN55" s="58"/>
      <c r="GO55" s="58"/>
      <c r="GP55" s="58"/>
      <c r="GQ55" s="58"/>
      <c r="GR55" s="58"/>
      <c r="GS55" s="58"/>
      <c r="GT55" s="58"/>
      <c r="GU55" s="58"/>
      <c r="GV55" s="58"/>
      <c r="GW55" s="58"/>
      <c r="GX55" s="58"/>
      <c r="GY55" s="58"/>
      <c r="GZ55" s="58"/>
      <c r="HA55" s="58"/>
      <c r="HB55" s="58"/>
      <c r="HC55" s="58"/>
      <c r="HD55" s="58"/>
      <c r="HE55" s="58"/>
      <c r="HF55" s="58"/>
      <c r="HG55" s="58"/>
      <c r="HH55" s="58"/>
      <c r="HI55" s="58"/>
      <c r="HJ55" s="58"/>
      <c r="HK55" s="58"/>
      <c r="HL55" s="58"/>
      <c r="HM55" s="58"/>
      <c r="HN55" s="58"/>
      <c r="HO55" s="58"/>
      <c r="HP55" s="58"/>
      <c r="HQ55" s="58"/>
      <c r="HR55" s="58"/>
      <c r="HS55" s="58"/>
      <c r="HT55" s="58"/>
      <c r="HU55" s="58"/>
      <c r="HV55" s="58"/>
      <c r="HW55" s="58"/>
      <c r="HX55" s="58"/>
      <c r="HY55" s="58"/>
      <c r="HZ55" s="58"/>
      <c r="IA55" s="58"/>
      <c r="IB55" s="58"/>
      <c r="IC55" s="58"/>
      <c r="ID55" s="58"/>
      <c r="IE55" s="58"/>
      <c r="IF55" s="58"/>
      <c r="IG55" s="58"/>
      <c r="IH55" s="58"/>
      <c r="II55" s="58"/>
      <c r="IJ55" s="58"/>
      <c r="IK55" s="58"/>
      <c r="IL55" s="58"/>
      <c r="IM55" s="58"/>
      <c r="IN55" s="58"/>
      <c r="IO55" s="58"/>
      <c r="IP55" s="58"/>
      <c r="IQ55" s="58"/>
      <c r="IR55" s="58"/>
    </row>
    <row r="56" s="27" customFormat="1" ht="19" customHeight="1" spans="1:252">
      <c r="A56" s="80">
        <v>233</v>
      </c>
      <c r="B56" s="80" t="s">
        <v>443</v>
      </c>
      <c r="C56" s="40"/>
      <c r="D56" s="48">
        <v>99</v>
      </c>
      <c r="E56" s="48">
        <v>99.041898</v>
      </c>
      <c r="F56" s="48">
        <v>-0.0418980000000033</v>
      </c>
      <c r="G56" s="92">
        <f>G57</f>
        <v>99</v>
      </c>
      <c r="H56" s="44">
        <f t="shared" si="0"/>
        <v>1</v>
      </c>
      <c r="I56"/>
      <c r="J56"/>
      <c r="K56"/>
      <c r="L56"/>
      <c r="M56"/>
      <c r="N56"/>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8"/>
      <c r="CL56" s="58"/>
      <c r="CM56" s="58"/>
      <c r="CN56" s="58"/>
      <c r="CO56" s="58"/>
      <c r="CP56" s="58"/>
      <c r="CQ56" s="58"/>
      <c r="CR56" s="58"/>
      <c r="CS56" s="58"/>
      <c r="CT56" s="58"/>
      <c r="CU56" s="58"/>
      <c r="CV56" s="58"/>
      <c r="CW56" s="58"/>
      <c r="CX56" s="58"/>
      <c r="CY56" s="58"/>
      <c r="CZ56" s="58"/>
      <c r="DA56" s="58"/>
      <c r="DB56" s="58"/>
      <c r="DC56" s="58"/>
      <c r="DD56" s="58"/>
      <c r="DE56" s="58"/>
      <c r="DF56" s="58"/>
      <c r="DG56" s="58"/>
      <c r="DH56" s="58"/>
      <c r="DI56" s="58"/>
      <c r="DJ56" s="58"/>
      <c r="DK56" s="58"/>
      <c r="DL56" s="58"/>
      <c r="DM56" s="58"/>
      <c r="DN56" s="58"/>
      <c r="DO56" s="58"/>
      <c r="DP56" s="58"/>
      <c r="DQ56" s="58"/>
      <c r="DR56" s="58"/>
      <c r="DS56" s="58"/>
      <c r="DT56" s="58"/>
      <c r="DU56" s="58"/>
      <c r="DV56" s="58"/>
      <c r="DW56" s="58"/>
      <c r="DX56" s="58"/>
      <c r="DY56" s="58"/>
      <c r="DZ56" s="58"/>
      <c r="EA56" s="58"/>
      <c r="EB56" s="58"/>
      <c r="EC56" s="58"/>
      <c r="ED56" s="58"/>
      <c r="EE56" s="58"/>
      <c r="EF56" s="58"/>
      <c r="EG56" s="58"/>
      <c r="EH56" s="58"/>
      <c r="EI56" s="58"/>
      <c r="EJ56" s="58"/>
      <c r="EK56" s="58"/>
      <c r="EL56" s="58"/>
      <c r="EM56" s="58"/>
      <c r="EN56" s="58"/>
      <c r="EO56" s="58"/>
      <c r="EP56" s="58"/>
      <c r="EQ56" s="58"/>
      <c r="ER56" s="58"/>
      <c r="ES56" s="58"/>
      <c r="ET56" s="58"/>
      <c r="EU56" s="58"/>
      <c r="EV56" s="58"/>
      <c r="EW56" s="58"/>
      <c r="EX56" s="58"/>
      <c r="EY56" s="58"/>
      <c r="EZ56" s="58"/>
      <c r="FA56" s="58"/>
      <c r="FB56" s="58"/>
      <c r="FC56" s="58"/>
      <c r="FD56" s="58"/>
      <c r="FE56" s="58"/>
      <c r="FF56" s="58"/>
      <c r="FG56" s="58"/>
      <c r="FH56" s="58"/>
      <c r="FI56" s="58"/>
      <c r="FJ56" s="58"/>
      <c r="FK56" s="58"/>
      <c r="FL56" s="58"/>
      <c r="FM56" s="58"/>
      <c r="FN56" s="58"/>
      <c r="FO56" s="58"/>
      <c r="FP56" s="58"/>
      <c r="FQ56" s="58"/>
      <c r="FR56" s="58"/>
      <c r="FS56" s="58"/>
      <c r="FT56" s="58"/>
      <c r="FU56" s="58"/>
      <c r="FV56" s="58"/>
      <c r="FW56" s="58"/>
      <c r="FX56" s="58"/>
      <c r="FY56" s="58"/>
      <c r="FZ56" s="58"/>
      <c r="GA56" s="58"/>
      <c r="GB56" s="58"/>
      <c r="GC56" s="58"/>
      <c r="GD56" s="58"/>
      <c r="GE56" s="58"/>
      <c r="GF56" s="58"/>
      <c r="GG56" s="58"/>
      <c r="GH56" s="58"/>
      <c r="GI56" s="58"/>
      <c r="GJ56" s="58"/>
      <c r="GK56" s="58"/>
      <c r="GL56" s="58"/>
      <c r="GM56" s="58"/>
      <c r="GN56" s="58"/>
      <c r="GO56" s="58"/>
      <c r="GP56" s="58"/>
      <c r="GQ56" s="58"/>
      <c r="GR56" s="58"/>
      <c r="GS56" s="58"/>
      <c r="GT56" s="58"/>
      <c r="GU56" s="58"/>
      <c r="GV56" s="58"/>
      <c r="GW56" s="58"/>
      <c r="GX56" s="58"/>
      <c r="GY56" s="58"/>
      <c r="GZ56" s="58"/>
      <c r="HA56" s="58"/>
      <c r="HB56" s="58"/>
      <c r="HC56" s="58"/>
      <c r="HD56" s="58"/>
      <c r="HE56" s="58"/>
      <c r="HF56" s="58"/>
      <c r="HG56" s="58"/>
      <c r="HH56" s="58"/>
      <c r="HI56" s="58"/>
      <c r="HJ56" s="58"/>
      <c r="HK56" s="58"/>
      <c r="HL56" s="58"/>
      <c r="HM56" s="58"/>
      <c r="HN56" s="58"/>
      <c r="HO56" s="58"/>
      <c r="HP56" s="58"/>
      <c r="HQ56" s="58"/>
      <c r="HR56" s="58"/>
      <c r="HS56" s="58"/>
      <c r="HT56" s="58"/>
      <c r="HU56" s="58"/>
      <c r="HV56" s="58"/>
      <c r="HW56" s="58"/>
      <c r="HX56" s="58"/>
      <c r="HY56" s="58"/>
      <c r="HZ56" s="58"/>
      <c r="IA56" s="58"/>
      <c r="IB56" s="58"/>
      <c r="IC56" s="58"/>
      <c r="ID56" s="58"/>
      <c r="IE56" s="58"/>
      <c r="IF56" s="58"/>
      <c r="IG56" s="58"/>
      <c r="IH56" s="58"/>
      <c r="II56" s="58"/>
      <c r="IJ56" s="58"/>
      <c r="IK56" s="58"/>
      <c r="IL56" s="58"/>
      <c r="IM56" s="58"/>
      <c r="IN56" s="58"/>
      <c r="IO56" s="58"/>
      <c r="IP56" s="58"/>
      <c r="IQ56" s="58"/>
      <c r="IR56" s="58"/>
    </row>
    <row r="57" s="27" customFormat="1" ht="19" customHeight="1" spans="1:252">
      <c r="A57" s="80">
        <v>23304</v>
      </c>
      <c r="B57" s="80" t="s">
        <v>609</v>
      </c>
      <c r="C57" s="40"/>
      <c r="D57" s="48">
        <v>99</v>
      </c>
      <c r="E57" s="48">
        <v>99.041898</v>
      </c>
      <c r="F57" s="48">
        <v>-0.0418980000000033</v>
      </c>
      <c r="G57" s="92">
        <f>G58</f>
        <v>99</v>
      </c>
      <c r="H57" s="44">
        <f t="shared" si="0"/>
        <v>1</v>
      </c>
      <c r="I57"/>
      <c r="J57"/>
      <c r="K57"/>
      <c r="L57"/>
      <c r="M57"/>
      <c r="N57"/>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8"/>
      <c r="CL57" s="58"/>
      <c r="CM57" s="58"/>
      <c r="CN57" s="58"/>
      <c r="CO57" s="58"/>
      <c r="CP57" s="58"/>
      <c r="CQ57" s="58"/>
      <c r="CR57" s="58"/>
      <c r="CS57" s="58"/>
      <c r="CT57" s="58"/>
      <c r="CU57" s="58"/>
      <c r="CV57" s="58"/>
      <c r="CW57" s="58"/>
      <c r="CX57" s="58"/>
      <c r="CY57" s="58"/>
      <c r="CZ57" s="58"/>
      <c r="DA57" s="58"/>
      <c r="DB57" s="58"/>
      <c r="DC57" s="58"/>
      <c r="DD57" s="58"/>
      <c r="DE57" s="58"/>
      <c r="DF57" s="58"/>
      <c r="DG57" s="58"/>
      <c r="DH57" s="58"/>
      <c r="DI57" s="58"/>
      <c r="DJ57" s="58"/>
      <c r="DK57" s="58"/>
      <c r="DL57" s="58"/>
      <c r="DM57" s="58"/>
      <c r="DN57" s="58"/>
      <c r="DO57" s="58"/>
      <c r="DP57" s="58"/>
      <c r="DQ57" s="58"/>
      <c r="DR57" s="58"/>
      <c r="DS57" s="58"/>
      <c r="DT57" s="58"/>
      <c r="DU57" s="58"/>
      <c r="DV57" s="58"/>
      <c r="DW57" s="58"/>
      <c r="DX57" s="58"/>
      <c r="DY57" s="58"/>
      <c r="DZ57" s="58"/>
      <c r="EA57" s="58"/>
      <c r="EB57" s="58"/>
      <c r="EC57" s="58"/>
      <c r="ED57" s="58"/>
      <c r="EE57" s="58"/>
      <c r="EF57" s="58"/>
      <c r="EG57" s="58"/>
      <c r="EH57" s="58"/>
      <c r="EI57" s="58"/>
      <c r="EJ57" s="58"/>
      <c r="EK57" s="58"/>
      <c r="EL57" s="58"/>
      <c r="EM57" s="58"/>
      <c r="EN57" s="58"/>
      <c r="EO57" s="58"/>
      <c r="EP57" s="58"/>
      <c r="EQ57" s="58"/>
      <c r="ER57" s="58"/>
      <c r="ES57" s="58"/>
      <c r="ET57" s="58"/>
      <c r="EU57" s="58"/>
      <c r="EV57" s="58"/>
      <c r="EW57" s="58"/>
      <c r="EX57" s="58"/>
      <c r="EY57" s="58"/>
      <c r="EZ57" s="58"/>
      <c r="FA57" s="58"/>
      <c r="FB57" s="58"/>
      <c r="FC57" s="58"/>
      <c r="FD57" s="58"/>
      <c r="FE57" s="58"/>
      <c r="FF57" s="58"/>
      <c r="FG57" s="58"/>
      <c r="FH57" s="58"/>
      <c r="FI57" s="58"/>
      <c r="FJ57" s="58"/>
      <c r="FK57" s="58"/>
      <c r="FL57" s="58"/>
      <c r="FM57" s="58"/>
      <c r="FN57" s="58"/>
      <c r="FO57" s="58"/>
      <c r="FP57" s="58"/>
      <c r="FQ57" s="58"/>
      <c r="FR57" s="58"/>
      <c r="FS57" s="58"/>
      <c r="FT57" s="58"/>
      <c r="FU57" s="58"/>
      <c r="FV57" s="58"/>
      <c r="FW57" s="58"/>
      <c r="FX57" s="58"/>
      <c r="FY57" s="58"/>
      <c r="FZ57" s="58"/>
      <c r="GA57" s="58"/>
      <c r="GB57" s="58"/>
      <c r="GC57" s="58"/>
      <c r="GD57" s="58"/>
      <c r="GE57" s="58"/>
      <c r="GF57" s="58"/>
      <c r="GG57" s="58"/>
      <c r="GH57" s="58"/>
      <c r="GI57" s="58"/>
      <c r="GJ57" s="58"/>
      <c r="GK57" s="58"/>
      <c r="GL57" s="58"/>
      <c r="GM57" s="58"/>
      <c r="GN57" s="58"/>
      <c r="GO57" s="58"/>
      <c r="GP57" s="58"/>
      <c r="GQ57" s="58"/>
      <c r="GR57" s="58"/>
      <c r="GS57" s="58"/>
      <c r="GT57" s="58"/>
      <c r="GU57" s="58"/>
      <c r="GV57" s="58"/>
      <c r="GW57" s="58"/>
      <c r="GX57" s="58"/>
      <c r="GY57" s="58"/>
      <c r="GZ57" s="58"/>
      <c r="HA57" s="58"/>
      <c r="HB57" s="58"/>
      <c r="HC57" s="58"/>
      <c r="HD57" s="58"/>
      <c r="HE57" s="58"/>
      <c r="HF57" s="58"/>
      <c r="HG57" s="58"/>
      <c r="HH57" s="58"/>
      <c r="HI57" s="58"/>
      <c r="HJ57" s="58"/>
      <c r="HK57" s="58"/>
      <c r="HL57" s="58"/>
      <c r="HM57" s="58"/>
      <c r="HN57" s="58"/>
      <c r="HO57" s="58"/>
      <c r="HP57" s="58"/>
      <c r="HQ57" s="58"/>
      <c r="HR57" s="58"/>
      <c r="HS57" s="58"/>
      <c r="HT57" s="58"/>
      <c r="HU57" s="58"/>
      <c r="HV57" s="58"/>
      <c r="HW57" s="58"/>
      <c r="HX57" s="58"/>
      <c r="HY57" s="58"/>
      <c r="HZ57" s="58"/>
      <c r="IA57" s="58"/>
      <c r="IB57" s="58"/>
      <c r="IC57" s="58"/>
      <c r="ID57" s="58"/>
      <c r="IE57" s="58"/>
      <c r="IF57" s="58"/>
      <c r="IG57" s="58"/>
      <c r="IH57" s="58"/>
      <c r="II57" s="58"/>
      <c r="IJ57" s="58"/>
      <c r="IK57" s="58"/>
      <c r="IL57" s="58"/>
      <c r="IM57" s="58"/>
      <c r="IN57" s="58"/>
      <c r="IO57" s="58"/>
      <c r="IP57" s="58"/>
      <c r="IQ57" s="58"/>
      <c r="IR57" s="58"/>
    </row>
    <row r="58" s="27" customFormat="1" ht="19" customHeight="1" spans="1:252">
      <c r="A58" s="80">
        <v>2330498</v>
      </c>
      <c r="B58" s="80" t="s">
        <v>610</v>
      </c>
      <c r="C58" s="40"/>
      <c r="D58" s="48">
        <v>99</v>
      </c>
      <c r="E58" s="48"/>
      <c r="F58" s="48"/>
      <c r="G58" s="92">
        <v>99</v>
      </c>
      <c r="H58" s="44">
        <f t="shared" si="0"/>
        <v>1</v>
      </c>
      <c r="I58"/>
      <c r="J58"/>
      <c r="K58"/>
      <c r="L58"/>
      <c r="M58"/>
      <c r="N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8"/>
      <c r="CL58" s="58"/>
      <c r="CM58" s="58"/>
      <c r="CN58" s="58"/>
      <c r="CO58" s="58"/>
      <c r="CP58" s="58"/>
      <c r="CQ58" s="58"/>
      <c r="CR58" s="58"/>
      <c r="CS58" s="58"/>
      <c r="CT58" s="58"/>
      <c r="CU58" s="58"/>
      <c r="CV58" s="58"/>
      <c r="CW58" s="58"/>
      <c r="CX58" s="58"/>
      <c r="CY58" s="58"/>
      <c r="CZ58" s="58"/>
      <c r="DA58" s="58"/>
      <c r="DB58" s="58"/>
      <c r="DC58" s="58"/>
      <c r="DD58" s="58"/>
      <c r="DE58" s="58"/>
      <c r="DF58" s="58"/>
      <c r="DG58" s="58"/>
      <c r="DH58" s="58"/>
      <c r="DI58" s="58"/>
      <c r="DJ58" s="58"/>
      <c r="DK58" s="58"/>
      <c r="DL58" s="58"/>
      <c r="DM58" s="58"/>
      <c r="DN58" s="58"/>
      <c r="DO58" s="58"/>
      <c r="DP58" s="58"/>
      <c r="DQ58" s="58"/>
      <c r="DR58" s="58"/>
      <c r="DS58" s="58"/>
      <c r="DT58" s="58"/>
      <c r="DU58" s="58"/>
      <c r="DV58" s="58"/>
      <c r="DW58" s="58"/>
      <c r="DX58" s="58"/>
      <c r="DY58" s="58"/>
      <c r="DZ58" s="58"/>
      <c r="EA58" s="58"/>
      <c r="EB58" s="58"/>
      <c r="EC58" s="58"/>
      <c r="ED58" s="58"/>
      <c r="EE58" s="58"/>
      <c r="EF58" s="58"/>
      <c r="EG58" s="58"/>
      <c r="EH58" s="58"/>
      <c r="EI58" s="58"/>
      <c r="EJ58" s="58"/>
      <c r="EK58" s="58"/>
      <c r="EL58" s="58"/>
      <c r="EM58" s="58"/>
      <c r="EN58" s="58"/>
      <c r="EO58" s="58"/>
      <c r="EP58" s="58"/>
      <c r="EQ58" s="58"/>
      <c r="ER58" s="58"/>
      <c r="ES58" s="58"/>
      <c r="ET58" s="58"/>
      <c r="EU58" s="58"/>
      <c r="EV58" s="58"/>
      <c r="EW58" s="58"/>
      <c r="EX58" s="58"/>
      <c r="EY58" s="58"/>
      <c r="EZ58" s="58"/>
      <c r="FA58" s="58"/>
      <c r="FB58" s="58"/>
      <c r="FC58" s="58"/>
      <c r="FD58" s="58"/>
      <c r="FE58" s="58"/>
      <c r="FF58" s="58"/>
      <c r="FG58" s="58"/>
      <c r="FH58" s="58"/>
      <c r="FI58" s="58"/>
      <c r="FJ58" s="58"/>
      <c r="FK58" s="58"/>
      <c r="FL58" s="58"/>
      <c r="FM58" s="58"/>
      <c r="FN58" s="58"/>
      <c r="FO58" s="58"/>
      <c r="FP58" s="58"/>
      <c r="FQ58" s="58"/>
      <c r="FR58" s="58"/>
      <c r="FS58" s="58"/>
      <c r="FT58" s="58"/>
      <c r="FU58" s="58"/>
      <c r="FV58" s="58"/>
      <c r="FW58" s="58"/>
      <c r="FX58" s="58"/>
      <c r="FY58" s="58"/>
      <c r="FZ58" s="58"/>
      <c r="GA58" s="58"/>
      <c r="GB58" s="58"/>
      <c r="GC58" s="58"/>
      <c r="GD58" s="58"/>
      <c r="GE58" s="58"/>
      <c r="GF58" s="58"/>
      <c r="GG58" s="58"/>
      <c r="GH58" s="58"/>
      <c r="GI58" s="58"/>
      <c r="GJ58" s="58"/>
      <c r="GK58" s="58"/>
      <c r="GL58" s="58"/>
      <c r="GM58" s="58"/>
      <c r="GN58" s="58"/>
      <c r="GO58" s="58"/>
      <c r="GP58" s="58"/>
      <c r="GQ58" s="58"/>
      <c r="GR58" s="58"/>
      <c r="GS58" s="58"/>
      <c r="GT58" s="58"/>
      <c r="GU58" s="58"/>
      <c r="GV58" s="58"/>
      <c r="GW58" s="58"/>
      <c r="GX58" s="58"/>
      <c r="GY58" s="58"/>
      <c r="GZ58" s="58"/>
      <c r="HA58" s="58"/>
      <c r="HB58" s="58"/>
      <c r="HC58" s="58"/>
      <c r="HD58" s="58"/>
      <c r="HE58" s="58"/>
      <c r="HF58" s="58"/>
      <c r="HG58" s="58"/>
      <c r="HH58" s="58"/>
      <c r="HI58" s="58"/>
      <c r="HJ58" s="58"/>
      <c r="HK58" s="58"/>
      <c r="HL58" s="58"/>
      <c r="HM58" s="58"/>
      <c r="HN58" s="58"/>
      <c r="HO58" s="58"/>
      <c r="HP58" s="58"/>
      <c r="HQ58" s="58"/>
      <c r="HR58" s="58"/>
      <c r="HS58" s="58"/>
      <c r="HT58" s="58"/>
      <c r="HU58" s="58"/>
      <c r="HV58" s="58"/>
      <c r="HW58" s="58"/>
      <c r="HX58" s="58"/>
      <c r="HY58" s="58"/>
      <c r="HZ58" s="58"/>
      <c r="IA58" s="58"/>
      <c r="IB58" s="58"/>
      <c r="IC58" s="58"/>
      <c r="ID58" s="58"/>
      <c r="IE58" s="58"/>
      <c r="IF58" s="58"/>
      <c r="IG58" s="58"/>
      <c r="IH58" s="58"/>
      <c r="II58" s="58"/>
      <c r="IJ58" s="58"/>
      <c r="IK58" s="58"/>
      <c r="IL58" s="58"/>
      <c r="IM58" s="58"/>
      <c r="IN58" s="58"/>
      <c r="IO58" s="58"/>
      <c r="IP58" s="58"/>
      <c r="IQ58" s="58"/>
      <c r="IR58" s="58"/>
    </row>
    <row r="59" s="27" customFormat="1" ht="19" customHeight="1" spans="1:252">
      <c r="A59" s="80">
        <v>234</v>
      </c>
      <c r="B59" s="80" t="s">
        <v>611</v>
      </c>
      <c r="C59" s="40"/>
      <c r="D59" s="48">
        <v>8711</v>
      </c>
      <c r="E59" s="48">
        <v>8711</v>
      </c>
      <c r="F59" s="48">
        <v>0</v>
      </c>
      <c r="G59" s="92">
        <f>G60+G63</f>
        <v>8711</v>
      </c>
      <c r="H59" s="44">
        <f t="shared" si="0"/>
        <v>1</v>
      </c>
      <c r="I59"/>
      <c r="J59"/>
      <c r="K59"/>
      <c r="L59"/>
      <c r="M59"/>
      <c r="N59"/>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c r="CQ59" s="58"/>
      <c r="CR59" s="58"/>
      <c r="CS59" s="58"/>
      <c r="CT59" s="58"/>
      <c r="CU59" s="58"/>
      <c r="CV59" s="58"/>
      <c r="CW59" s="58"/>
      <c r="CX59" s="58"/>
      <c r="CY59" s="58"/>
      <c r="CZ59" s="58"/>
      <c r="DA59" s="58"/>
      <c r="DB59" s="58"/>
      <c r="DC59" s="58"/>
      <c r="DD59" s="58"/>
      <c r="DE59" s="58"/>
      <c r="DF59" s="58"/>
      <c r="DG59" s="58"/>
      <c r="DH59" s="58"/>
      <c r="DI59" s="58"/>
      <c r="DJ59" s="58"/>
      <c r="DK59" s="58"/>
      <c r="DL59" s="58"/>
      <c r="DM59" s="58"/>
      <c r="DN59" s="58"/>
      <c r="DO59" s="58"/>
      <c r="DP59" s="58"/>
      <c r="DQ59" s="58"/>
      <c r="DR59" s="58"/>
      <c r="DS59" s="58"/>
      <c r="DT59" s="58"/>
      <c r="DU59" s="58"/>
      <c r="DV59" s="58"/>
      <c r="DW59" s="58"/>
      <c r="DX59" s="58"/>
      <c r="DY59" s="58"/>
      <c r="DZ59" s="58"/>
      <c r="EA59" s="58"/>
      <c r="EB59" s="58"/>
      <c r="EC59" s="58"/>
      <c r="ED59" s="58"/>
      <c r="EE59" s="58"/>
      <c r="EF59" s="58"/>
      <c r="EG59" s="58"/>
      <c r="EH59" s="58"/>
      <c r="EI59" s="58"/>
      <c r="EJ59" s="58"/>
      <c r="EK59" s="58"/>
      <c r="EL59" s="58"/>
      <c r="EM59" s="58"/>
      <c r="EN59" s="58"/>
      <c r="EO59" s="58"/>
      <c r="EP59" s="58"/>
      <c r="EQ59" s="58"/>
      <c r="ER59" s="58"/>
      <c r="ES59" s="58"/>
      <c r="ET59" s="58"/>
      <c r="EU59" s="58"/>
      <c r="EV59" s="58"/>
      <c r="EW59" s="58"/>
      <c r="EX59" s="58"/>
      <c r="EY59" s="58"/>
      <c r="EZ59" s="58"/>
      <c r="FA59" s="58"/>
      <c r="FB59" s="58"/>
      <c r="FC59" s="58"/>
      <c r="FD59" s="58"/>
      <c r="FE59" s="58"/>
      <c r="FF59" s="58"/>
      <c r="FG59" s="58"/>
      <c r="FH59" s="58"/>
      <c r="FI59" s="58"/>
      <c r="FJ59" s="58"/>
      <c r="FK59" s="58"/>
      <c r="FL59" s="58"/>
      <c r="FM59" s="58"/>
      <c r="FN59" s="58"/>
      <c r="FO59" s="58"/>
      <c r="FP59" s="58"/>
      <c r="FQ59" s="58"/>
      <c r="FR59" s="58"/>
      <c r="FS59" s="58"/>
      <c r="FT59" s="58"/>
      <c r="FU59" s="58"/>
      <c r="FV59" s="58"/>
      <c r="FW59" s="58"/>
      <c r="FX59" s="58"/>
      <c r="FY59" s="58"/>
      <c r="FZ59" s="58"/>
      <c r="GA59" s="58"/>
      <c r="GB59" s="58"/>
      <c r="GC59" s="58"/>
      <c r="GD59" s="58"/>
      <c r="GE59" s="58"/>
      <c r="GF59" s="58"/>
      <c r="GG59" s="58"/>
      <c r="GH59" s="58"/>
      <c r="GI59" s="58"/>
      <c r="GJ59" s="58"/>
      <c r="GK59" s="58"/>
      <c r="GL59" s="58"/>
      <c r="GM59" s="58"/>
      <c r="GN59" s="58"/>
      <c r="GO59" s="58"/>
      <c r="GP59" s="58"/>
      <c r="GQ59" s="58"/>
      <c r="GR59" s="58"/>
      <c r="GS59" s="58"/>
      <c r="GT59" s="58"/>
      <c r="GU59" s="58"/>
      <c r="GV59" s="58"/>
      <c r="GW59" s="58"/>
      <c r="GX59" s="58"/>
      <c r="GY59" s="58"/>
      <c r="GZ59" s="58"/>
      <c r="HA59" s="58"/>
      <c r="HB59" s="58"/>
      <c r="HC59" s="58"/>
      <c r="HD59" s="58"/>
      <c r="HE59" s="58"/>
      <c r="HF59" s="58"/>
      <c r="HG59" s="58"/>
      <c r="HH59" s="58"/>
      <c r="HI59" s="58"/>
      <c r="HJ59" s="58"/>
      <c r="HK59" s="58"/>
      <c r="HL59" s="58"/>
      <c r="HM59" s="58"/>
      <c r="HN59" s="58"/>
      <c r="HO59" s="58"/>
      <c r="HP59" s="58"/>
      <c r="HQ59" s="58"/>
      <c r="HR59" s="58"/>
      <c r="HS59" s="58"/>
      <c r="HT59" s="58"/>
      <c r="HU59" s="58"/>
      <c r="HV59" s="58"/>
      <c r="HW59" s="58"/>
      <c r="HX59" s="58"/>
      <c r="HY59" s="58"/>
      <c r="HZ59" s="58"/>
      <c r="IA59" s="58"/>
      <c r="IB59" s="58"/>
      <c r="IC59" s="58"/>
      <c r="ID59" s="58"/>
      <c r="IE59" s="58"/>
      <c r="IF59" s="58"/>
      <c r="IG59" s="58"/>
      <c r="IH59" s="58"/>
      <c r="II59" s="58"/>
      <c r="IJ59" s="58"/>
      <c r="IK59" s="58"/>
      <c r="IL59" s="58"/>
      <c r="IM59" s="58"/>
      <c r="IN59" s="58"/>
      <c r="IO59" s="58"/>
      <c r="IP59" s="58"/>
      <c r="IQ59" s="58"/>
      <c r="IR59" s="58"/>
    </row>
    <row r="60" s="27" customFormat="1" ht="19" customHeight="1" spans="1:252">
      <c r="A60" s="80">
        <v>23401</v>
      </c>
      <c r="B60" s="80" t="s">
        <v>529</v>
      </c>
      <c r="C60" s="40"/>
      <c r="D60" s="48">
        <v>8648</v>
      </c>
      <c r="E60" s="48">
        <v>8648</v>
      </c>
      <c r="F60" s="48">
        <v>0</v>
      </c>
      <c r="G60" s="92">
        <f>G61+G62</f>
        <v>8648</v>
      </c>
      <c r="H60" s="44">
        <f t="shared" si="0"/>
        <v>1</v>
      </c>
      <c r="I60"/>
      <c r="J60"/>
      <c r="K60"/>
      <c r="L60"/>
      <c r="M60"/>
      <c r="N60"/>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c r="CR60" s="58"/>
      <c r="CS60" s="58"/>
      <c r="CT60" s="58"/>
      <c r="CU60" s="58"/>
      <c r="CV60" s="58"/>
      <c r="CW60" s="58"/>
      <c r="CX60" s="58"/>
      <c r="CY60" s="58"/>
      <c r="CZ60" s="58"/>
      <c r="DA60" s="58"/>
      <c r="DB60" s="58"/>
      <c r="DC60" s="58"/>
      <c r="DD60" s="58"/>
      <c r="DE60" s="58"/>
      <c r="DF60" s="58"/>
      <c r="DG60" s="58"/>
      <c r="DH60" s="58"/>
      <c r="DI60" s="58"/>
      <c r="DJ60" s="58"/>
      <c r="DK60" s="58"/>
      <c r="DL60" s="58"/>
      <c r="DM60" s="58"/>
      <c r="DN60" s="58"/>
      <c r="DO60" s="58"/>
      <c r="DP60" s="58"/>
      <c r="DQ60" s="58"/>
      <c r="DR60" s="58"/>
      <c r="DS60" s="58"/>
      <c r="DT60" s="58"/>
      <c r="DU60" s="58"/>
      <c r="DV60" s="58"/>
      <c r="DW60" s="58"/>
      <c r="DX60" s="58"/>
      <c r="DY60" s="58"/>
      <c r="DZ60" s="58"/>
      <c r="EA60" s="58"/>
      <c r="EB60" s="58"/>
      <c r="EC60" s="58"/>
      <c r="ED60" s="58"/>
      <c r="EE60" s="58"/>
      <c r="EF60" s="58"/>
      <c r="EG60" s="58"/>
      <c r="EH60" s="58"/>
      <c r="EI60" s="58"/>
      <c r="EJ60" s="58"/>
      <c r="EK60" s="58"/>
      <c r="EL60" s="58"/>
      <c r="EM60" s="58"/>
      <c r="EN60" s="58"/>
      <c r="EO60" s="58"/>
      <c r="EP60" s="58"/>
      <c r="EQ60" s="58"/>
      <c r="ER60" s="58"/>
      <c r="ES60" s="58"/>
      <c r="ET60" s="58"/>
      <c r="EU60" s="58"/>
      <c r="EV60" s="58"/>
      <c r="EW60" s="58"/>
      <c r="EX60" s="58"/>
      <c r="EY60" s="58"/>
      <c r="EZ60" s="58"/>
      <c r="FA60" s="58"/>
      <c r="FB60" s="58"/>
      <c r="FC60" s="58"/>
      <c r="FD60" s="58"/>
      <c r="FE60" s="58"/>
      <c r="FF60" s="58"/>
      <c r="FG60" s="58"/>
      <c r="FH60" s="58"/>
      <c r="FI60" s="58"/>
      <c r="FJ60" s="58"/>
      <c r="FK60" s="58"/>
      <c r="FL60" s="58"/>
      <c r="FM60" s="58"/>
      <c r="FN60" s="58"/>
      <c r="FO60" s="58"/>
      <c r="FP60" s="58"/>
      <c r="FQ60" s="58"/>
      <c r="FR60" s="58"/>
      <c r="FS60" s="58"/>
      <c r="FT60" s="58"/>
      <c r="FU60" s="58"/>
      <c r="FV60" s="58"/>
      <c r="FW60" s="58"/>
      <c r="FX60" s="58"/>
      <c r="FY60" s="58"/>
      <c r="FZ60" s="58"/>
      <c r="GA60" s="58"/>
      <c r="GB60" s="58"/>
      <c r="GC60" s="58"/>
      <c r="GD60" s="58"/>
      <c r="GE60" s="58"/>
      <c r="GF60" s="58"/>
      <c r="GG60" s="58"/>
      <c r="GH60" s="58"/>
      <c r="GI60" s="58"/>
      <c r="GJ60" s="58"/>
      <c r="GK60" s="58"/>
      <c r="GL60" s="58"/>
      <c r="GM60" s="58"/>
      <c r="GN60" s="58"/>
      <c r="GO60" s="58"/>
      <c r="GP60" s="58"/>
      <c r="GQ60" s="58"/>
      <c r="GR60" s="58"/>
      <c r="GS60" s="58"/>
      <c r="GT60" s="58"/>
      <c r="GU60" s="58"/>
      <c r="GV60" s="58"/>
      <c r="GW60" s="58"/>
      <c r="GX60" s="58"/>
      <c r="GY60" s="58"/>
      <c r="GZ60" s="58"/>
      <c r="HA60" s="58"/>
      <c r="HB60" s="58"/>
      <c r="HC60" s="58"/>
      <c r="HD60" s="58"/>
      <c r="HE60" s="58"/>
      <c r="HF60" s="58"/>
      <c r="HG60" s="58"/>
      <c r="HH60" s="58"/>
      <c r="HI60" s="58"/>
      <c r="HJ60" s="58"/>
      <c r="HK60" s="58"/>
      <c r="HL60" s="58"/>
      <c r="HM60" s="58"/>
      <c r="HN60" s="58"/>
      <c r="HO60" s="58"/>
      <c r="HP60" s="58"/>
      <c r="HQ60" s="58"/>
      <c r="HR60" s="58"/>
      <c r="HS60" s="58"/>
      <c r="HT60" s="58"/>
      <c r="HU60" s="58"/>
      <c r="HV60" s="58"/>
      <c r="HW60" s="58"/>
      <c r="HX60" s="58"/>
      <c r="HY60" s="58"/>
      <c r="HZ60" s="58"/>
      <c r="IA60" s="58"/>
      <c r="IB60" s="58"/>
      <c r="IC60" s="58"/>
      <c r="ID60" s="58"/>
      <c r="IE60" s="58"/>
      <c r="IF60" s="58"/>
      <c r="IG60" s="58"/>
      <c r="IH60" s="58"/>
      <c r="II60" s="58"/>
      <c r="IJ60" s="58"/>
      <c r="IK60" s="58"/>
      <c r="IL60" s="58"/>
      <c r="IM60" s="58"/>
      <c r="IN60" s="58"/>
      <c r="IO60" s="58"/>
      <c r="IP60" s="58"/>
      <c r="IQ60" s="58"/>
      <c r="IR60" s="58"/>
    </row>
    <row r="61" s="27" customFormat="1" ht="19" customHeight="1" spans="1:252">
      <c r="A61" s="80">
        <v>2340109</v>
      </c>
      <c r="B61" s="80" t="s">
        <v>612</v>
      </c>
      <c r="C61" s="40"/>
      <c r="D61" s="48">
        <v>1500</v>
      </c>
      <c r="E61" s="48">
        <v>1500</v>
      </c>
      <c r="F61" s="48">
        <v>0</v>
      </c>
      <c r="G61" s="92">
        <v>1500</v>
      </c>
      <c r="H61" s="44">
        <f t="shared" si="0"/>
        <v>1</v>
      </c>
      <c r="I61"/>
      <c r="J61"/>
      <c r="K61"/>
      <c r="L61"/>
      <c r="M61"/>
      <c r="N61"/>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8"/>
      <c r="CL61" s="58"/>
      <c r="CM61" s="58"/>
      <c r="CN61" s="58"/>
      <c r="CO61" s="58"/>
      <c r="CP61" s="58"/>
      <c r="CQ61" s="58"/>
      <c r="CR61" s="58"/>
      <c r="CS61" s="58"/>
      <c r="CT61" s="58"/>
      <c r="CU61" s="58"/>
      <c r="CV61" s="58"/>
      <c r="CW61" s="58"/>
      <c r="CX61" s="58"/>
      <c r="CY61" s="58"/>
      <c r="CZ61" s="58"/>
      <c r="DA61" s="58"/>
      <c r="DB61" s="58"/>
      <c r="DC61" s="58"/>
      <c r="DD61" s="58"/>
      <c r="DE61" s="58"/>
      <c r="DF61" s="58"/>
      <c r="DG61" s="58"/>
      <c r="DH61" s="58"/>
      <c r="DI61" s="58"/>
      <c r="DJ61" s="58"/>
      <c r="DK61" s="58"/>
      <c r="DL61" s="58"/>
      <c r="DM61" s="58"/>
      <c r="DN61" s="58"/>
      <c r="DO61" s="58"/>
      <c r="DP61" s="58"/>
      <c r="DQ61" s="58"/>
      <c r="DR61" s="58"/>
      <c r="DS61" s="58"/>
      <c r="DT61" s="58"/>
      <c r="DU61" s="58"/>
      <c r="DV61" s="58"/>
      <c r="DW61" s="58"/>
      <c r="DX61" s="58"/>
      <c r="DY61" s="58"/>
      <c r="DZ61" s="58"/>
      <c r="EA61" s="58"/>
      <c r="EB61" s="58"/>
      <c r="EC61" s="58"/>
      <c r="ED61" s="58"/>
      <c r="EE61" s="58"/>
      <c r="EF61" s="58"/>
      <c r="EG61" s="58"/>
      <c r="EH61" s="58"/>
      <c r="EI61" s="58"/>
      <c r="EJ61" s="58"/>
      <c r="EK61" s="58"/>
      <c r="EL61" s="58"/>
      <c r="EM61" s="58"/>
      <c r="EN61" s="58"/>
      <c r="EO61" s="58"/>
      <c r="EP61" s="58"/>
      <c r="EQ61" s="58"/>
      <c r="ER61" s="58"/>
      <c r="ES61" s="58"/>
      <c r="ET61" s="58"/>
      <c r="EU61" s="58"/>
      <c r="EV61" s="58"/>
      <c r="EW61" s="58"/>
      <c r="EX61" s="58"/>
      <c r="EY61" s="58"/>
      <c r="EZ61" s="58"/>
      <c r="FA61" s="58"/>
      <c r="FB61" s="58"/>
      <c r="FC61" s="58"/>
      <c r="FD61" s="58"/>
      <c r="FE61" s="58"/>
      <c r="FF61" s="58"/>
      <c r="FG61" s="58"/>
      <c r="FH61" s="58"/>
      <c r="FI61" s="58"/>
      <c r="FJ61" s="58"/>
      <c r="FK61" s="58"/>
      <c r="FL61" s="58"/>
      <c r="FM61" s="58"/>
      <c r="FN61" s="58"/>
      <c r="FO61" s="58"/>
      <c r="FP61" s="58"/>
      <c r="FQ61" s="58"/>
      <c r="FR61" s="58"/>
      <c r="FS61" s="58"/>
      <c r="FT61" s="58"/>
      <c r="FU61" s="58"/>
      <c r="FV61" s="58"/>
      <c r="FW61" s="58"/>
      <c r="FX61" s="58"/>
      <c r="FY61" s="58"/>
      <c r="FZ61" s="58"/>
      <c r="GA61" s="58"/>
      <c r="GB61" s="58"/>
      <c r="GC61" s="58"/>
      <c r="GD61" s="58"/>
      <c r="GE61" s="58"/>
      <c r="GF61" s="58"/>
      <c r="GG61" s="58"/>
      <c r="GH61" s="58"/>
      <c r="GI61" s="58"/>
      <c r="GJ61" s="58"/>
      <c r="GK61" s="58"/>
      <c r="GL61" s="58"/>
      <c r="GM61" s="58"/>
      <c r="GN61" s="58"/>
      <c r="GO61" s="58"/>
      <c r="GP61" s="58"/>
      <c r="GQ61" s="58"/>
      <c r="GR61" s="58"/>
      <c r="GS61" s="58"/>
      <c r="GT61" s="58"/>
      <c r="GU61" s="58"/>
      <c r="GV61" s="58"/>
      <c r="GW61" s="58"/>
      <c r="GX61" s="58"/>
      <c r="GY61" s="58"/>
      <c r="GZ61" s="58"/>
      <c r="HA61" s="58"/>
      <c r="HB61" s="58"/>
      <c r="HC61" s="58"/>
      <c r="HD61" s="58"/>
      <c r="HE61" s="58"/>
      <c r="HF61" s="58"/>
      <c r="HG61" s="58"/>
      <c r="HH61" s="58"/>
      <c r="HI61" s="58"/>
      <c r="HJ61" s="58"/>
      <c r="HK61" s="58"/>
      <c r="HL61" s="58"/>
      <c r="HM61" s="58"/>
      <c r="HN61" s="58"/>
      <c r="HO61" s="58"/>
      <c r="HP61" s="58"/>
      <c r="HQ61" s="58"/>
      <c r="HR61" s="58"/>
      <c r="HS61" s="58"/>
      <c r="HT61" s="58"/>
      <c r="HU61" s="58"/>
      <c r="HV61" s="58"/>
      <c r="HW61" s="58"/>
      <c r="HX61" s="58"/>
      <c r="HY61" s="58"/>
      <c r="HZ61" s="58"/>
      <c r="IA61" s="58"/>
      <c r="IB61" s="58"/>
      <c r="IC61" s="58"/>
      <c r="ID61" s="58"/>
      <c r="IE61" s="58"/>
      <c r="IF61" s="58"/>
      <c r="IG61" s="58"/>
      <c r="IH61" s="58"/>
      <c r="II61" s="58"/>
      <c r="IJ61" s="58"/>
      <c r="IK61" s="58"/>
      <c r="IL61" s="58"/>
      <c r="IM61" s="58"/>
      <c r="IN61" s="58"/>
      <c r="IO61" s="58"/>
      <c r="IP61" s="58"/>
      <c r="IQ61" s="58"/>
      <c r="IR61" s="58"/>
    </row>
    <row r="62" s="27" customFormat="1" ht="19" customHeight="1" spans="1:252">
      <c r="A62" s="80">
        <v>2340199</v>
      </c>
      <c r="B62" s="80" t="s">
        <v>613</v>
      </c>
      <c r="C62" s="40"/>
      <c r="D62" s="48">
        <v>7148</v>
      </c>
      <c r="E62" s="48">
        <v>7148</v>
      </c>
      <c r="F62" s="48">
        <v>0</v>
      </c>
      <c r="G62" s="92">
        <v>7148</v>
      </c>
      <c r="H62" s="44">
        <f t="shared" si="0"/>
        <v>1</v>
      </c>
      <c r="I62"/>
      <c r="J62"/>
      <c r="K62"/>
      <c r="L62"/>
      <c r="M62"/>
      <c r="N62"/>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8"/>
      <c r="CL62" s="58"/>
      <c r="CM62" s="58"/>
      <c r="CN62" s="58"/>
      <c r="CO62" s="58"/>
      <c r="CP62" s="58"/>
      <c r="CQ62" s="58"/>
      <c r="CR62" s="58"/>
      <c r="CS62" s="58"/>
      <c r="CT62" s="58"/>
      <c r="CU62" s="58"/>
      <c r="CV62" s="58"/>
      <c r="CW62" s="58"/>
      <c r="CX62" s="58"/>
      <c r="CY62" s="58"/>
      <c r="CZ62" s="58"/>
      <c r="DA62" s="58"/>
      <c r="DB62" s="58"/>
      <c r="DC62" s="58"/>
      <c r="DD62" s="58"/>
      <c r="DE62" s="58"/>
      <c r="DF62" s="58"/>
      <c r="DG62" s="58"/>
      <c r="DH62" s="58"/>
      <c r="DI62" s="58"/>
      <c r="DJ62" s="58"/>
      <c r="DK62" s="58"/>
      <c r="DL62" s="58"/>
      <c r="DM62" s="58"/>
      <c r="DN62" s="58"/>
      <c r="DO62" s="58"/>
      <c r="DP62" s="58"/>
      <c r="DQ62" s="58"/>
      <c r="DR62" s="58"/>
      <c r="DS62" s="58"/>
      <c r="DT62" s="58"/>
      <c r="DU62" s="58"/>
      <c r="DV62" s="58"/>
      <c r="DW62" s="58"/>
      <c r="DX62" s="58"/>
      <c r="DY62" s="58"/>
      <c r="DZ62" s="58"/>
      <c r="EA62" s="58"/>
      <c r="EB62" s="58"/>
      <c r="EC62" s="58"/>
      <c r="ED62" s="58"/>
      <c r="EE62" s="58"/>
      <c r="EF62" s="58"/>
      <c r="EG62" s="58"/>
      <c r="EH62" s="58"/>
      <c r="EI62" s="58"/>
      <c r="EJ62" s="58"/>
      <c r="EK62" s="58"/>
      <c r="EL62" s="58"/>
      <c r="EM62" s="58"/>
      <c r="EN62" s="58"/>
      <c r="EO62" s="58"/>
      <c r="EP62" s="58"/>
      <c r="EQ62" s="58"/>
      <c r="ER62" s="58"/>
      <c r="ES62" s="58"/>
      <c r="ET62" s="58"/>
      <c r="EU62" s="58"/>
      <c r="EV62" s="58"/>
      <c r="EW62" s="58"/>
      <c r="EX62" s="58"/>
      <c r="EY62" s="58"/>
      <c r="EZ62" s="58"/>
      <c r="FA62" s="58"/>
      <c r="FB62" s="58"/>
      <c r="FC62" s="58"/>
      <c r="FD62" s="58"/>
      <c r="FE62" s="58"/>
      <c r="FF62" s="58"/>
      <c r="FG62" s="58"/>
      <c r="FH62" s="58"/>
      <c r="FI62" s="58"/>
      <c r="FJ62" s="58"/>
      <c r="FK62" s="58"/>
      <c r="FL62" s="58"/>
      <c r="FM62" s="58"/>
      <c r="FN62" s="58"/>
      <c r="FO62" s="58"/>
      <c r="FP62" s="58"/>
      <c r="FQ62" s="58"/>
      <c r="FR62" s="58"/>
      <c r="FS62" s="58"/>
      <c r="FT62" s="58"/>
      <c r="FU62" s="58"/>
      <c r="FV62" s="58"/>
      <c r="FW62" s="58"/>
      <c r="FX62" s="58"/>
      <c r="FY62" s="58"/>
      <c r="FZ62" s="58"/>
      <c r="GA62" s="58"/>
      <c r="GB62" s="58"/>
      <c r="GC62" s="58"/>
      <c r="GD62" s="58"/>
      <c r="GE62" s="58"/>
      <c r="GF62" s="58"/>
      <c r="GG62" s="58"/>
      <c r="GH62" s="58"/>
      <c r="GI62" s="58"/>
      <c r="GJ62" s="58"/>
      <c r="GK62" s="58"/>
      <c r="GL62" s="58"/>
      <c r="GM62" s="58"/>
      <c r="GN62" s="58"/>
      <c r="GO62" s="58"/>
      <c r="GP62" s="58"/>
      <c r="GQ62" s="58"/>
      <c r="GR62" s="58"/>
      <c r="GS62" s="58"/>
      <c r="GT62" s="58"/>
      <c r="GU62" s="58"/>
      <c r="GV62" s="58"/>
      <c r="GW62" s="58"/>
      <c r="GX62" s="58"/>
      <c r="GY62" s="58"/>
      <c r="GZ62" s="58"/>
      <c r="HA62" s="58"/>
      <c r="HB62" s="58"/>
      <c r="HC62" s="58"/>
      <c r="HD62" s="58"/>
      <c r="HE62" s="58"/>
      <c r="HF62" s="58"/>
      <c r="HG62" s="58"/>
      <c r="HH62" s="58"/>
      <c r="HI62" s="58"/>
      <c r="HJ62" s="58"/>
      <c r="HK62" s="58"/>
      <c r="HL62" s="58"/>
      <c r="HM62" s="58"/>
      <c r="HN62" s="58"/>
      <c r="HO62" s="58"/>
      <c r="HP62" s="58"/>
      <c r="HQ62" s="58"/>
      <c r="HR62" s="58"/>
      <c r="HS62" s="58"/>
      <c r="HT62" s="58"/>
      <c r="HU62" s="58"/>
      <c r="HV62" s="58"/>
      <c r="HW62" s="58"/>
      <c r="HX62" s="58"/>
      <c r="HY62" s="58"/>
      <c r="HZ62" s="58"/>
      <c r="IA62" s="58"/>
      <c r="IB62" s="58"/>
      <c r="IC62" s="58"/>
      <c r="ID62" s="58"/>
      <c r="IE62" s="58"/>
      <c r="IF62" s="58"/>
      <c r="IG62" s="58"/>
      <c r="IH62" s="58"/>
      <c r="II62" s="58"/>
      <c r="IJ62" s="58"/>
      <c r="IK62" s="58"/>
      <c r="IL62" s="58"/>
      <c r="IM62" s="58"/>
      <c r="IN62" s="58"/>
      <c r="IO62" s="58"/>
      <c r="IP62" s="58"/>
      <c r="IQ62" s="58"/>
      <c r="IR62" s="58"/>
    </row>
    <row r="63" s="27" customFormat="1" ht="19" customHeight="1" spans="1:252">
      <c r="A63" s="80">
        <v>23402</v>
      </c>
      <c r="B63" s="80" t="s">
        <v>614</v>
      </c>
      <c r="C63" s="40"/>
      <c r="D63" s="48">
        <v>63</v>
      </c>
      <c r="E63" s="48"/>
      <c r="F63" s="48"/>
      <c r="G63" s="92">
        <f>G64+G65</f>
        <v>63</v>
      </c>
      <c r="H63" s="44">
        <f t="shared" si="0"/>
        <v>1</v>
      </c>
      <c r="I63"/>
      <c r="J63"/>
      <c r="K63"/>
      <c r="L63"/>
      <c r="M63"/>
      <c r="N63"/>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8"/>
      <c r="CL63" s="58"/>
      <c r="CM63" s="58"/>
      <c r="CN63" s="58"/>
      <c r="CO63" s="58"/>
      <c r="CP63" s="58"/>
      <c r="CQ63" s="58"/>
      <c r="CR63" s="58"/>
      <c r="CS63" s="58"/>
      <c r="CT63" s="58"/>
      <c r="CU63" s="58"/>
      <c r="CV63" s="58"/>
      <c r="CW63" s="58"/>
      <c r="CX63" s="58"/>
      <c r="CY63" s="58"/>
      <c r="CZ63" s="58"/>
      <c r="DA63" s="58"/>
      <c r="DB63" s="58"/>
      <c r="DC63" s="58"/>
      <c r="DD63" s="58"/>
      <c r="DE63" s="58"/>
      <c r="DF63" s="58"/>
      <c r="DG63" s="58"/>
      <c r="DH63" s="58"/>
      <c r="DI63" s="58"/>
      <c r="DJ63" s="58"/>
      <c r="DK63" s="58"/>
      <c r="DL63" s="58"/>
      <c r="DM63" s="58"/>
      <c r="DN63" s="58"/>
      <c r="DO63" s="58"/>
      <c r="DP63" s="58"/>
      <c r="DQ63" s="58"/>
      <c r="DR63" s="58"/>
      <c r="DS63" s="58"/>
      <c r="DT63" s="58"/>
      <c r="DU63" s="58"/>
      <c r="DV63" s="58"/>
      <c r="DW63" s="58"/>
      <c r="DX63" s="58"/>
      <c r="DY63" s="58"/>
      <c r="DZ63" s="58"/>
      <c r="EA63" s="58"/>
      <c r="EB63" s="58"/>
      <c r="EC63" s="58"/>
      <c r="ED63" s="58"/>
      <c r="EE63" s="58"/>
      <c r="EF63" s="58"/>
      <c r="EG63" s="58"/>
      <c r="EH63" s="58"/>
      <c r="EI63" s="58"/>
      <c r="EJ63" s="58"/>
      <c r="EK63" s="58"/>
      <c r="EL63" s="58"/>
      <c r="EM63" s="58"/>
      <c r="EN63" s="58"/>
      <c r="EO63" s="58"/>
      <c r="EP63" s="58"/>
      <c r="EQ63" s="58"/>
      <c r="ER63" s="58"/>
      <c r="ES63" s="58"/>
      <c r="ET63" s="58"/>
      <c r="EU63" s="58"/>
      <c r="EV63" s="58"/>
      <c r="EW63" s="58"/>
      <c r="EX63" s="58"/>
      <c r="EY63" s="58"/>
      <c r="EZ63" s="58"/>
      <c r="FA63" s="58"/>
      <c r="FB63" s="58"/>
      <c r="FC63" s="58"/>
      <c r="FD63" s="58"/>
      <c r="FE63" s="58"/>
      <c r="FF63" s="58"/>
      <c r="FG63" s="58"/>
      <c r="FH63" s="58"/>
      <c r="FI63" s="58"/>
      <c r="FJ63" s="58"/>
      <c r="FK63" s="58"/>
      <c r="FL63" s="58"/>
      <c r="FM63" s="58"/>
      <c r="FN63" s="58"/>
      <c r="FO63" s="58"/>
      <c r="FP63" s="58"/>
      <c r="FQ63" s="58"/>
      <c r="FR63" s="58"/>
      <c r="FS63" s="58"/>
      <c r="FT63" s="58"/>
      <c r="FU63" s="58"/>
      <c r="FV63" s="58"/>
      <c r="FW63" s="58"/>
      <c r="FX63" s="58"/>
      <c r="FY63" s="58"/>
      <c r="FZ63" s="58"/>
      <c r="GA63" s="58"/>
      <c r="GB63" s="58"/>
      <c r="GC63" s="58"/>
      <c r="GD63" s="58"/>
      <c r="GE63" s="58"/>
      <c r="GF63" s="58"/>
      <c r="GG63" s="58"/>
      <c r="GH63" s="58"/>
      <c r="GI63" s="58"/>
      <c r="GJ63" s="58"/>
      <c r="GK63" s="58"/>
      <c r="GL63" s="58"/>
      <c r="GM63" s="58"/>
      <c r="GN63" s="58"/>
      <c r="GO63" s="58"/>
      <c r="GP63" s="58"/>
      <c r="GQ63" s="58"/>
      <c r="GR63" s="58"/>
      <c r="GS63" s="58"/>
      <c r="GT63" s="58"/>
      <c r="GU63" s="58"/>
      <c r="GV63" s="58"/>
      <c r="GW63" s="58"/>
      <c r="GX63" s="58"/>
      <c r="GY63" s="58"/>
      <c r="GZ63" s="58"/>
      <c r="HA63" s="58"/>
      <c r="HB63" s="58"/>
      <c r="HC63" s="58"/>
      <c r="HD63" s="58"/>
      <c r="HE63" s="58"/>
      <c r="HF63" s="58"/>
      <c r="HG63" s="58"/>
      <c r="HH63" s="58"/>
      <c r="HI63" s="58"/>
      <c r="HJ63" s="58"/>
      <c r="HK63" s="58"/>
      <c r="HL63" s="58"/>
      <c r="HM63" s="58"/>
      <c r="HN63" s="58"/>
      <c r="HO63" s="58"/>
      <c r="HP63" s="58"/>
      <c r="HQ63" s="58"/>
      <c r="HR63" s="58"/>
      <c r="HS63" s="58"/>
      <c r="HT63" s="58"/>
      <c r="HU63" s="58"/>
      <c r="HV63" s="58"/>
      <c r="HW63" s="58"/>
      <c r="HX63" s="58"/>
      <c r="HY63" s="58"/>
      <c r="HZ63" s="58"/>
      <c r="IA63" s="58"/>
      <c r="IB63" s="58"/>
      <c r="IC63" s="58"/>
      <c r="ID63" s="58"/>
      <c r="IE63" s="58"/>
      <c r="IF63" s="58"/>
      <c r="IG63" s="58"/>
      <c r="IH63" s="58"/>
      <c r="II63" s="58"/>
      <c r="IJ63" s="58"/>
      <c r="IK63" s="58"/>
      <c r="IL63" s="58"/>
      <c r="IM63" s="58"/>
      <c r="IN63" s="58"/>
      <c r="IO63" s="58"/>
      <c r="IP63" s="58"/>
      <c r="IQ63" s="58"/>
      <c r="IR63" s="58"/>
    </row>
    <row r="64" s="27" customFormat="1" ht="19" customHeight="1" spans="1:252">
      <c r="A64" s="80">
        <v>2340205</v>
      </c>
      <c r="B64" s="80" t="s">
        <v>615</v>
      </c>
      <c r="C64" s="40"/>
      <c r="D64" s="48">
        <v>48</v>
      </c>
      <c r="E64" s="48">
        <v>15</v>
      </c>
      <c r="F64" s="48">
        <v>33</v>
      </c>
      <c r="G64" s="92">
        <v>48</v>
      </c>
      <c r="H64" s="44">
        <f t="shared" si="0"/>
        <v>1</v>
      </c>
      <c r="I64"/>
      <c r="J64"/>
      <c r="K64"/>
      <c r="L64"/>
      <c r="M64"/>
      <c r="N64"/>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8"/>
      <c r="CL64" s="58"/>
      <c r="CM64" s="58"/>
      <c r="CN64" s="58"/>
      <c r="CO64" s="58"/>
      <c r="CP64" s="58"/>
      <c r="CQ64" s="58"/>
      <c r="CR64" s="58"/>
      <c r="CS64" s="58"/>
      <c r="CT64" s="58"/>
      <c r="CU64" s="58"/>
      <c r="CV64" s="58"/>
      <c r="CW64" s="58"/>
      <c r="CX64" s="58"/>
      <c r="CY64" s="58"/>
      <c r="CZ64" s="58"/>
      <c r="DA64" s="58"/>
      <c r="DB64" s="58"/>
      <c r="DC64" s="58"/>
      <c r="DD64" s="58"/>
      <c r="DE64" s="58"/>
      <c r="DF64" s="58"/>
      <c r="DG64" s="58"/>
      <c r="DH64" s="58"/>
      <c r="DI64" s="58"/>
      <c r="DJ64" s="58"/>
      <c r="DK64" s="58"/>
      <c r="DL64" s="58"/>
      <c r="DM64" s="58"/>
      <c r="DN64" s="58"/>
      <c r="DO64" s="58"/>
      <c r="DP64" s="58"/>
      <c r="DQ64" s="58"/>
      <c r="DR64" s="58"/>
      <c r="DS64" s="58"/>
      <c r="DT64" s="58"/>
      <c r="DU64" s="58"/>
      <c r="DV64" s="58"/>
      <c r="DW64" s="58"/>
      <c r="DX64" s="58"/>
      <c r="DY64" s="58"/>
      <c r="DZ64" s="58"/>
      <c r="EA64" s="58"/>
      <c r="EB64" s="58"/>
      <c r="EC64" s="58"/>
      <c r="ED64" s="58"/>
      <c r="EE64" s="58"/>
      <c r="EF64" s="58"/>
      <c r="EG64" s="58"/>
      <c r="EH64" s="58"/>
      <c r="EI64" s="58"/>
      <c r="EJ64" s="58"/>
      <c r="EK64" s="58"/>
      <c r="EL64" s="58"/>
      <c r="EM64" s="58"/>
      <c r="EN64" s="58"/>
      <c r="EO64" s="58"/>
      <c r="EP64" s="58"/>
      <c r="EQ64" s="58"/>
      <c r="ER64" s="58"/>
      <c r="ES64" s="58"/>
      <c r="ET64" s="58"/>
      <c r="EU64" s="58"/>
      <c r="EV64" s="58"/>
      <c r="EW64" s="58"/>
      <c r="EX64" s="58"/>
      <c r="EY64" s="58"/>
      <c r="EZ64" s="58"/>
      <c r="FA64" s="58"/>
      <c r="FB64" s="58"/>
      <c r="FC64" s="58"/>
      <c r="FD64" s="58"/>
      <c r="FE64" s="58"/>
      <c r="FF64" s="58"/>
      <c r="FG64" s="58"/>
      <c r="FH64" s="58"/>
      <c r="FI64" s="58"/>
      <c r="FJ64" s="58"/>
      <c r="FK64" s="58"/>
      <c r="FL64" s="58"/>
      <c r="FM64" s="58"/>
      <c r="FN64" s="58"/>
      <c r="FO64" s="58"/>
      <c r="FP64" s="58"/>
      <c r="FQ64" s="58"/>
      <c r="FR64" s="58"/>
      <c r="FS64" s="58"/>
      <c r="FT64" s="58"/>
      <c r="FU64" s="58"/>
      <c r="FV64" s="58"/>
      <c r="FW64" s="58"/>
      <c r="FX64" s="58"/>
      <c r="FY64" s="58"/>
      <c r="FZ64" s="58"/>
      <c r="GA64" s="58"/>
      <c r="GB64" s="58"/>
      <c r="GC64" s="58"/>
      <c r="GD64" s="58"/>
      <c r="GE64" s="58"/>
      <c r="GF64" s="58"/>
      <c r="GG64" s="58"/>
      <c r="GH64" s="58"/>
      <c r="GI64" s="58"/>
      <c r="GJ64" s="58"/>
      <c r="GK64" s="58"/>
      <c r="GL64" s="58"/>
      <c r="GM64" s="58"/>
      <c r="GN64" s="58"/>
      <c r="GO64" s="58"/>
      <c r="GP64" s="58"/>
      <c r="GQ64" s="58"/>
      <c r="GR64" s="58"/>
      <c r="GS64" s="58"/>
      <c r="GT64" s="58"/>
      <c r="GU64" s="58"/>
      <c r="GV64" s="58"/>
      <c r="GW64" s="58"/>
      <c r="GX64" s="58"/>
      <c r="GY64" s="58"/>
      <c r="GZ64" s="58"/>
      <c r="HA64" s="58"/>
      <c r="HB64" s="58"/>
      <c r="HC64" s="58"/>
      <c r="HD64" s="58"/>
      <c r="HE64" s="58"/>
      <c r="HF64" s="58"/>
      <c r="HG64" s="58"/>
      <c r="HH64" s="58"/>
      <c r="HI64" s="58"/>
      <c r="HJ64" s="58"/>
      <c r="HK64" s="58"/>
      <c r="HL64" s="58"/>
      <c r="HM64" s="58"/>
      <c r="HN64" s="58"/>
      <c r="HO64" s="58"/>
      <c r="HP64" s="58"/>
      <c r="HQ64" s="58"/>
      <c r="HR64" s="58"/>
      <c r="HS64" s="58"/>
      <c r="HT64" s="58"/>
      <c r="HU64" s="58"/>
      <c r="HV64" s="58"/>
      <c r="HW64" s="58"/>
      <c r="HX64" s="58"/>
      <c r="HY64" s="58"/>
      <c r="HZ64" s="58"/>
      <c r="IA64" s="58"/>
      <c r="IB64" s="58"/>
      <c r="IC64" s="58"/>
      <c r="ID64" s="58"/>
      <c r="IE64" s="58"/>
      <c r="IF64" s="58"/>
      <c r="IG64" s="58"/>
      <c r="IH64" s="58"/>
      <c r="II64" s="58"/>
      <c r="IJ64" s="58"/>
      <c r="IK64" s="58"/>
      <c r="IL64" s="58"/>
      <c r="IM64" s="58"/>
      <c r="IN64" s="58"/>
      <c r="IO64" s="58"/>
      <c r="IP64" s="58"/>
      <c r="IQ64" s="58"/>
      <c r="IR64" s="58"/>
    </row>
    <row r="65" s="27" customFormat="1" ht="19" customHeight="1" spans="1:252">
      <c r="A65" s="80">
        <v>2340299</v>
      </c>
      <c r="B65" s="80" t="s">
        <v>616</v>
      </c>
      <c r="C65" s="40"/>
      <c r="D65" s="48">
        <v>15</v>
      </c>
      <c r="E65" s="48">
        <v>48</v>
      </c>
      <c r="F65" s="48">
        <v>-33</v>
      </c>
      <c r="G65" s="92">
        <v>15</v>
      </c>
      <c r="H65" s="44">
        <f t="shared" si="0"/>
        <v>1</v>
      </c>
      <c r="I65"/>
      <c r="J65"/>
      <c r="K65"/>
      <c r="L65"/>
      <c r="M65"/>
      <c r="N65"/>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8"/>
      <c r="CL65" s="58"/>
      <c r="CM65" s="58"/>
      <c r="CN65" s="58"/>
      <c r="CO65" s="58"/>
      <c r="CP65" s="58"/>
      <c r="CQ65" s="58"/>
      <c r="CR65" s="58"/>
      <c r="CS65" s="58"/>
      <c r="CT65" s="58"/>
      <c r="CU65" s="58"/>
      <c r="CV65" s="58"/>
      <c r="CW65" s="58"/>
      <c r="CX65" s="58"/>
      <c r="CY65" s="58"/>
      <c r="CZ65" s="58"/>
      <c r="DA65" s="58"/>
      <c r="DB65" s="58"/>
      <c r="DC65" s="58"/>
      <c r="DD65" s="58"/>
      <c r="DE65" s="58"/>
      <c r="DF65" s="58"/>
      <c r="DG65" s="58"/>
      <c r="DH65" s="58"/>
      <c r="DI65" s="58"/>
      <c r="DJ65" s="58"/>
      <c r="DK65" s="58"/>
      <c r="DL65" s="58"/>
      <c r="DM65" s="58"/>
      <c r="DN65" s="58"/>
      <c r="DO65" s="58"/>
      <c r="DP65" s="58"/>
      <c r="DQ65" s="58"/>
      <c r="DR65" s="58"/>
      <c r="DS65" s="58"/>
      <c r="DT65" s="58"/>
      <c r="DU65" s="58"/>
      <c r="DV65" s="58"/>
      <c r="DW65" s="58"/>
      <c r="DX65" s="58"/>
      <c r="DY65" s="58"/>
      <c r="DZ65" s="58"/>
      <c r="EA65" s="58"/>
      <c r="EB65" s="58"/>
      <c r="EC65" s="58"/>
      <c r="ED65" s="58"/>
      <c r="EE65" s="58"/>
      <c r="EF65" s="58"/>
      <c r="EG65" s="58"/>
      <c r="EH65" s="58"/>
      <c r="EI65" s="58"/>
      <c r="EJ65" s="58"/>
      <c r="EK65" s="58"/>
      <c r="EL65" s="58"/>
      <c r="EM65" s="58"/>
      <c r="EN65" s="58"/>
      <c r="EO65" s="58"/>
      <c r="EP65" s="58"/>
      <c r="EQ65" s="58"/>
      <c r="ER65" s="58"/>
      <c r="ES65" s="58"/>
      <c r="ET65" s="58"/>
      <c r="EU65" s="58"/>
      <c r="EV65" s="58"/>
      <c r="EW65" s="58"/>
      <c r="EX65" s="58"/>
      <c r="EY65" s="58"/>
      <c r="EZ65" s="58"/>
      <c r="FA65" s="58"/>
      <c r="FB65" s="58"/>
      <c r="FC65" s="58"/>
      <c r="FD65" s="58"/>
      <c r="FE65" s="58"/>
      <c r="FF65" s="58"/>
      <c r="FG65" s="58"/>
      <c r="FH65" s="58"/>
      <c r="FI65" s="58"/>
      <c r="FJ65" s="58"/>
      <c r="FK65" s="58"/>
      <c r="FL65" s="58"/>
      <c r="FM65" s="58"/>
      <c r="FN65" s="58"/>
      <c r="FO65" s="58"/>
      <c r="FP65" s="58"/>
      <c r="FQ65" s="58"/>
      <c r="FR65" s="58"/>
      <c r="FS65" s="58"/>
      <c r="FT65" s="58"/>
      <c r="FU65" s="58"/>
      <c r="FV65" s="58"/>
      <c r="FW65" s="58"/>
      <c r="FX65" s="58"/>
      <c r="FY65" s="58"/>
      <c r="FZ65" s="58"/>
      <c r="GA65" s="58"/>
      <c r="GB65" s="58"/>
      <c r="GC65" s="58"/>
      <c r="GD65" s="58"/>
      <c r="GE65" s="58"/>
      <c r="GF65" s="58"/>
      <c r="GG65" s="58"/>
      <c r="GH65" s="58"/>
      <c r="GI65" s="58"/>
      <c r="GJ65" s="58"/>
      <c r="GK65" s="58"/>
      <c r="GL65" s="58"/>
      <c r="GM65" s="58"/>
      <c r="GN65" s="58"/>
      <c r="GO65" s="58"/>
      <c r="GP65" s="58"/>
      <c r="GQ65" s="58"/>
      <c r="GR65" s="58"/>
      <c r="GS65" s="58"/>
      <c r="GT65" s="58"/>
      <c r="GU65" s="58"/>
      <c r="GV65" s="58"/>
      <c r="GW65" s="58"/>
      <c r="GX65" s="58"/>
      <c r="GY65" s="58"/>
      <c r="GZ65" s="58"/>
      <c r="HA65" s="58"/>
      <c r="HB65" s="58"/>
      <c r="HC65" s="58"/>
      <c r="HD65" s="58"/>
      <c r="HE65" s="58"/>
      <c r="HF65" s="58"/>
      <c r="HG65" s="58"/>
      <c r="HH65" s="58"/>
      <c r="HI65" s="58"/>
      <c r="HJ65" s="58"/>
      <c r="HK65" s="58"/>
      <c r="HL65" s="58"/>
      <c r="HM65" s="58"/>
      <c r="HN65" s="58"/>
      <c r="HO65" s="58"/>
      <c r="HP65" s="58"/>
      <c r="HQ65" s="58"/>
      <c r="HR65" s="58"/>
      <c r="HS65" s="58"/>
      <c r="HT65" s="58"/>
      <c r="HU65" s="58"/>
      <c r="HV65" s="58"/>
      <c r="HW65" s="58"/>
      <c r="HX65" s="58"/>
      <c r="HY65" s="58"/>
      <c r="HZ65" s="58"/>
      <c r="IA65" s="58"/>
      <c r="IB65" s="58"/>
      <c r="IC65" s="58"/>
      <c r="ID65" s="58"/>
      <c r="IE65" s="58"/>
      <c r="IF65" s="58"/>
      <c r="IG65" s="58"/>
      <c r="IH65" s="58"/>
      <c r="II65" s="58"/>
      <c r="IJ65" s="58"/>
      <c r="IK65" s="58"/>
      <c r="IL65" s="58"/>
      <c r="IM65" s="58"/>
      <c r="IN65" s="58"/>
      <c r="IO65" s="58"/>
      <c r="IP65" s="58"/>
      <c r="IQ65" s="58"/>
      <c r="IR65" s="58"/>
    </row>
    <row r="547" spans="12:12">
      <c r="L547" s="27" t="s">
        <v>30</v>
      </c>
    </row>
    <row r="550" spans="12:12">
      <c r="L550" s="27" t="s">
        <v>31</v>
      </c>
    </row>
  </sheetData>
  <mergeCells count="8">
    <mergeCell ref="A2:H2"/>
    <mergeCell ref="G3:H3"/>
    <mergeCell ref="A4:A5"/>
    <mergeCell ref="B4:B5"/>
    <mergeCell ref="C4:C5"/>
    <mergeCell ref="D4:D5"/>
    <mergeCell ref="G4:G5"/>
    <mergeCell ref="H4:H5"/>
  </mergeCells>
  <pageMargins left="0.75" right="0.75" top="0.999305555555556" bottom="0.999305555555556" header="0.510416666666667" footer="0.510416666666667"/>
  <pageSetup paperSize="9" scale="88" fitToHeight="0"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I550"/>
  <sheetViews>
    <sheetView tabSelected="1" zoomScale="55" zoomScaleNormal="55" topLeftCell="A37" workbookViewId="0">
      <selection activeCell="C923" sqref="C923"/>
    </sheetView>
  </sheetViews>
  <sheetFormatPr defaultColWidth="9.10185185185185" defaultRowHeight="15.6"/>
  <cols>
    <col min="1" max="1" width="12.7962962962963" style="58" customWidth="1"/>
    <col min="2" max="2" width="36.1018518518519" style="58" customWidth="1"/>
    <col min="3" max="3" width="12.3981481481481" style="58" customWidth="1"/>
    <col min="4" max="4" width="11.1018518518519" style="60" customWidth="1"/>
    <col min="5" max="6" width="9.10185185185185" style="60" hidden="1" customWidth="1"/>
    <col min="7" max="7" width="12.7962962962963" style="58" customWidth="1"/>
    <col min="8" max="8" width="15.3981481481481" style="58" customWidth="1"/>
    <col min="9" max="11" width="9.10185185185185" style="58"/>
    <col min="12" max="12" width="12.6018518518519" style="58" customWidth="1"/>
    <col min="13" max="243" width="9.10185185185185" style="58"/>
    <col min="244" max="16384" width="9.10185185185185" style="27"/>
  </cols>
  <sheetData>
    <row r="1" s="27" customFormat="1" ht="13.8" customHeight="1" spans="1:243">
      <c r="A1" s="61" t="s">
        <v>21</v>
      </c>
      <c r="B1" s="58"/>
      <c r="C1" s="58"/>
      <c r="D1" s="60"/>
      <c r="E1" s="60"/>
      <c r="F1" s="60"/>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58"/>
      <c r="DQ1" s="58"/>
      <c r="DR1" s="58"/>
      <c r="DS1" s="58"/>
      <c r="DT1" s="58"/>
      <c r="DU1" s="58"/>
      <c r="DV1" s="58"/>
      <c r="DW1" s="58"/>
      <c r="DX1" s="58"/>
      <c r="DY1" s="58"/>
      <c r="DZ1" s="58"/>
      <c r="EA1" s="58"/>
      <c r="EB1" s="58"/>
      <c r="EC1" s="58"/>
      <c r="ED1" s="58"/>
      <c r="EE1" s="58"/>
      <c r="EF1" s="58"/>
      <c r="EG1" s="58"/>
      <c r="EH1" s="58"/>
      <c r="EI1" s="58"/>
      <c r="EJ1" s="58"/>
      <c r="EK1" s="58"/>
      <c r="EL1" s="58"/>
      <c r="EM1" s="58"/>
      <c r="EN1" s="58"/>
      <c r="EO1" s="58"/>
      <c r="EP1" s="58"/>
      <c r="EQ1" s="58"/>
      <c r="ER1" s="58"/>
      <c r="ES1" s="58"/>
      <c r="ET1" s="58"/>
      <c r="EU1" s="58"/>
      <c r="EV1" s="58"/>
      <c r="EW1" s="58"/>
      <c r="EX1" s="58"/>
      <c r="EY1" s="58"/>
      <c r="EZ1" s="58"/>
      <c r="FA1" s="58"/>
      <c r="FB1" s="58"/>
      <c r="FC1" s="58"/>
      <c r="FD1" s="58"/>
      <c r="FE1" s="58"/>
      <c r="FF1" s="58"/>
      <c r="FG1" s="58"/>
      <c r="FH1" s="58"/>
      <c r="FI1" s="58"/>
      <c r="FJ1" s="58"/>
      <c r="FK1" s="58"/>
      <c r="FL1" s="58"/>
      <c r="FM1" s="58"/>
      <c r="FN1" s="58"/>
      <c r="FO1" s="58"/>
      <c r="FP1" s="58"/>
      <c r="FQ1" s="58"/>
      <c r="FR1" s="58"/>
      <c r="FS1" s="58"/>
      <c r="FT1" s="58"/>
      <c r="FU1" s="58"/>
      <c r="FV1" s="58"/>
      <c r="FW1" s="58"/>
      <c r="FX1" s="58"/>
      <c r="FY1" s="58"/>
      <c r="FZ1" s="58"/>
      <c r="GA1" s="58"/>
      <c r="GB1" s="58"/>
      <c r="GC1" s="58"/>
      <c r="GD1" s="58"/>
      <c r="GE1" s="58"/>
      <c r="GF1" s="58"/>
      <c r="GG1" s="58"/>
      <c r="GH1" s="58"/>
      <c r="GI1" s="58"/>
      <c r="GJ1" s="58"/>
      <c r="GK1" s="58"/>
      <c r="GL1" s="58"/>
      <c r="GM1" s="58"/>
      <c r="GN1" s="58"/>
      <c r="GO1" s="58"/>
      <c r="GP1" s="58"/>
      <c r="GQ1" s="58"/>
      <c r="GR1" s="58"/>
      <c r="GS1" s="58"/>
      <c r="GT1" s="58"/>
      <c r="GU1" s="58"/>
      <c r="GV1" s="58"/>
      <c r="GW1" s="58"/>
      <c r="GX1" s="58"/>
      <c r="GY1" s="58"/>
      <c r="GZ1" s="58"/>
      <c r="HA1" s="58"/>
      <c r="HB1" s="58"/>
      <c r="HC1" s="58"/>
      <c r="HD1" s="58"/>
      <c r="HE1" s="58"/>
      <c r="HF1" s="58"/>
      <c r="HG1" s="58"/>
      <c r="HH1" s="58"/>
      <c r="HI1" s="58"/>
      <c r="HJ1" s="58"/>
      <c r="HK1" s="58"/>
      <c r="HL1" s="58"/>
      <c r="HM1" s="58"/>
      <c r="HN1" s="58"/>
      <c r="HO1" s="58"/>
      <c r="HP1" s="58"/>
      <c r="HQ1" s="58"/>
      <c r="HR1" s="58"/>
      <c r="HS1" s="58"/>
      <c r="HT1" s="58"/>
      <c r="HU1" s="58"/>
      <c r="HV1" s="58"/>
      <c r="HW1" s="58"/>
      <c r="HX1" s="58"/>
      <c r="HY1" s="58"/>
      <c r="HZ1" s="58"/>
      <c r="IA1" s="58"/>
      <c r="IB1" s="58"/>
      <c r="IC1" s="58"/>
      <c r="ID1" s="58"/>
      <c r="IE1" s="58"/>
      <c r="IF1" s="58"/>
      <c r="IG1" s="58"/>
      <c r="IH1" s="58"/>
      <c r="II1" s="58"/>
    </row>
    <row r="2" s="28" customFormat="1" ht="26" customHeight="1" spans="1:8">
      <c r="A2" s="62" t="s">
        <v>22</v>
      </c>
      <c r="B2" s="62"/>
      <c r="C2" s="62"/>
      <c r="D2" s="62"/>
      <c r="E2" s="62"/>
      <c r="F2" s="62"/>
      <c r="G2" s="62"/>
      <c r="H2" s="62"/>
    </row>
    <row r="3" s="58" customFormat="1" ht="25" customHeight="1" spans="2:8">
      <c r="B3" s="63"/>
      <c r="C3" s="64"/>
      <c r="D3" s="65"/>
      <c r="E3" s="65"/>
      <c r="F3" s="65"/>
      <c r="G3" s="64"/>
      <c r="H3" s="66" t="s">
        <v>32</v>
      </c>
    </row>
    <row r="4" s="59" customFormat="1" ht="20" customHeight="1" spans="1:8">
      <c r="A4" s="67" t="s">
        <v>63</v>
      </c>
      <c r="B4" s="67" t="s">
        <v>564</v>
      </c>
      <c r="C4" s="67" t="s">
        <v>34</v>
      </c>
      <c r="D4" s="68" t="s">
        <v>65</v>
      </c>
      <c r="E4" s="69"/>
      <c r="F4" s="70"/>
      <c r="G4" s="67" t="s">
        <v>36</v>
      </c>
      <c r="H4" s="71" t="s">
        <v>62</v>
      </c>
    </row>
    <row r="5" s="59" customFormat="1" ht="20" customHeight="1" spans="1:8">
      <c r="A5" s="72"/>
      <c r="B5" s="72"/>
      <c r="C5" s="73"/>
      <c r="D5" s="74"/>
      <c r="E5" s="75" t="s">
        <v>509</v>
      </c>
      <c r="F5" s="76" t="s">
        <v>510</v>
      </c>
      <c r="G5" s="73"/>
      <c r="H5" s="77"/>
    </row>
    <row r="6" s="59" customFormat="1" ht="20" customHeight="1" spans="1:8">
      <c r="A6" s="67"/>
      <c r="B6" s="78" t="s">
        <v>617</v>
      </c>
      <c r="C6" s="43">
        <v>30715</v>
      </c>
      <c r="D6" s="79">
        <v>110750</v>
      </c>
      <c r="E6" s="79">
        <v>80088</v>
      </c>
      <c r="F6" s="79">
        <v>-53</v>
      </c>
      <c r="G6" s="43">
        <v>108825</v>
      </c>
      <c r="H6" s="44">
        <f t="shared" ref="H6:H64" si="0">IF(D6="","",G6/D6)</f>
        <v>0.982618510158013</v>
      </c>
    </row>
    <row r="7" s="58" customFormat="1" ht="20" customHeight="1" spans="1:8">
      <c r="A7" s="80">
        <v>207</v>
      </c>
      <c r="B7" s="81" t="s">
        <v>455</v>
      </c>
      <c r="C7" s="40">
        <v>1</v>
      </c>
      <c r="D7" s="48">
        <v>2</v>
      </c>
      <c r="E7" s="48">
        <v>-1</v>
      </c>
      <c r="F7" s="48">
        <v>2</v>
      </c>
      <c r="G7" s="40"/>
      <c r="H7" s="44">
        <f t="shared" si="0"/>
        <v>0</v>
      </c>
    </row>
    <row r="8" s="58" customFormat="1" ht="20" customHeight="1" spans="1:8">
      <c r="A8" s="80">
        <v>20707</v>
      </c>
      <c r="B8" s="81" t="s">
        <v>566</v>
      </c>
      <c r="C8" s="40">
        <v>1</v>
      </c>
      <c r="D8" s="48">
        <v>2</v>
      </c>
      <c r="E8" s="48">
        <v>-1</v>
      </c>
      <c r="F8" s="48">
        <v>2</v>
      </c>
      <c r="G8" s="40"/>
      <c r="H8" s="44">
        <f t="shared" si="0"/>
        <v>0</v>
      </c>
    </row>
    <row r="9" s="58" customFormat="1" ht="20" customHeight="1" spans="1:8">
      <c r="A9" s="80">
        <v>2070701</v>
      </c>
      <c r="B9" s="81" t="s">
        <v>618</v>
      </c>
      <c r="C9" s="40">
        <v>1</v>
      </c>
      <c r="D9" s="48">
        <v>1</v>
      </c>
      <c r="E9" s="48">
        <v>-1</v>
      </c>
      <c r="F9" s="48">
        <v>1</v>
      </c>
      <c r="G9" s="48"/>
      <c r="H9" s="44">
        <f t="shared" si="0"/>
        <v>0</v>
      </c>
    </row>
    <row r="10" s="58" customFormat="1" ht="20" customHeight="1" spans="1:8">
      <c r="A10" s="80">
        <v>2070799</v>
      </c>
      <c r="B10" s="81" t="s">
        <v>568</v>
      </c>
      <c r="C10" s="40"/>
      <c r="D10" s="48">
        <v>1</v>
      </c>
      <c r="E10" s="48">
        <v>0</v>
      </c>
      <c r="F10" s="48">
        <v>1</v>
      </c>
      <c r="G10" s="48"/>
      <c r="H10" s="44">
        <f t="shared" si="0"/>
        <v>0</v>
      </c>
    </row>
    <row r="11" s="58" customFormat="1" ht="20" customHeight="1" spans="1:8">
      <c r="A11" s="80">
        <v>208</v>
      </c>
      <c r="B11" s="81" t="s">
        <v>226</v>
      </c>
      <c r="C11" s="40">
        <v>0</v>
      </c>
      <c r="D11" s="48">
        <v>16</v>
      </c>
      <c r="E11" s="48">
        <v>0.539999999999999</v>
      </c>
      <c r="F11" s="48">
        <v>15.46</v>
      </c>
      <c r="G11" s="48">
        <v>16</v>
      </c>
      <c r="H11" s="44">
        <f t="shared" si="0"/>
        <v>1</v>
      </c>
    </row>
    <row r="12" s="58" customFormat="1" ht="20" customHeight="1" spans="1:8">
      <c r="A12" s="80">
        <v>20822</v>
      </c>
      <c r="B12" s="81" t="s">
        <v>569</v>
      </c>
      <c r="C12" s="48">
        <v>0</v>
      </c>
      <c r="D12" s="48">
        <v>1</v>
      </c>
      <c r="E12" s="48">
        <v>0.54</v>
      </c>
      <c r="F12" s="48">
        <v>0.46</v>
      </c>
      <c r="G12" s="40">
        <v>1</v>
      </c>
      <c r="H12" s="44">
        <f t="shared" si="0"/>
        <v>1</v>
      </c>
    </row>
    <row r="13" s="58" customFormat="1" ht="20" customHeight="1" spans="1:8">
      <c r="A13" s="80">
        <v>2082201</v>
      </c>
      <c r="B13" s="81" t="s">
        <v>570</v>
      </c>
      <c r="C13" s="48"/>
      <c r="D13" s="48">
        <v>1</v>
      </c>
      <c r="E13" s="48">
        <v>0.54</v>
      </c>
      <c r="F13" s="48">
        <v>0.46</v>
      </c>
      <c r="G13" s="48">
        <v>1</v>
      </c>
      <c r="H13" s="44">
        <f t="shared" si="0"/>
        <v>1</v>
      </c>
    </row>
    <row r="14" s="58" customFormat="1" ht="20" customHeight="1" spans="1:8">
      <c r="A14" s="80">
        <v>20823</v>
      </c>
      <c r="B14" s="81" t="s">
        <v>571</v>
      </c>
      <c r="C14" s="48">
        <v>0</v>
      </c>
      <c r="D14" s="48">
        <v>15</v>
      </c>
      <c r="E14" s="48">
        <v>0</v>
      </c>
      <c r="F14" s="48">
        <v>15</v>
      </c>
      <c r="G14" s="40">
        <v>15</v>
      </c>
      <c r="H14" s="44">
        <f t="shared" si="0"/>
        <v>1</v>
      </c>
    </row>
    <row r="15" s="58" customFormat="1" ht="20" customHeight="1" spans="1:8">
      <c r="A15" s="80">
        <v>2082302</v>
      </c>
      <c r="B15" s="81" t="s">
        <v>572</v>
      </c>
      <c r="C15" s="48"/>
      <c r="D15" s="48">
        <v>15</v>
      </c>
      <c r="E15" s="48">
        <v>0</v>
      </c>
      <c r="F15" s="48">
        <v>15</v>
      </c>
      <c r="G15" s="48">
        <v>15</v>
      </c>
      <c r="H15" s="44">
        <f t="shared" si="0"/>
        <v>1</v>
      </c>
    </row>
    <row r="16" s="58" customFormat="1" ht="20" customHeight="1" spans="1:8">
      <c r="A16" s="80">
        <v>212</v>
      </c>
      <c r="B16" s="81" t="s">
        <v>349</v>
      </c>
      <c r="C16" s="40">
        <v>16230</v>
      </c>
      <c r="D16" s="48">
        <v>45480.397107</v>
      </c>
      <c r="E16" s="48">
        <v>29250.397107</v>
      </c>
      <c r="F16" s="48">
        <v>0</v>
      </c>
      <c r="G16" s="48">
        <v>44467</v>
      </c>
      <c r="H16" s="44">
        <f t="shared" si="0"/>
        <v>0.977717936265688</v>
      </c>
    </row>
    <row r="17" s="58" customFormat="1" ht="20" customHeight="1" spans="1:8">
      <c r="A17" s="80">
        <v>21208</v>
      </c>
      <c r="B17" s="81" t="s">
        <v>573</v>
      </c>
      <c r="C17" s="48">
        <v>9730</v>
      </c>
      <c r="D17" s="48">
        <v>3479.27970700001</v>
      </c>
      <c r="E17" s="48">
        <v>-6250.72029299999</v>
      </c>
      <c r="F17" s="48">
        <v>0</v>
      </c>
      <c r="G17" s="40">
        <v>4283</v>
      </c>
      <c r="H17" s="44">
        <f t="shared" si="0"/>
        <v>1.23100192013392</v>
      </c>
    </row>
    <row r="18" s="58" customFormat="1" ht="20" customHeight="1" spans="1:8">
      <c r="A18" s="80">
        <v>2120801</v>
      </c>
      <c r="B18" s="81" t="s">
        <v>574</v>
      </c>
      <c r="C18" s="40">
        <v>3930</v>
      </c>
      <c r="D18" s="48">
        <v>2622.32028500001</v>
      </c>
      <c r="E18" s="48">
        <v>-1307.67971499999</v>
      </c>
      <c r="F18" s="48">
        <v>0</v>
      </c>
      <c r="G18" s="48">
        <v>720</v>
      </c>
      <c r="H18" s="44">
        <f t="shared" si="0"/>
        <v>0.274566003290478</v>
      </c>
    </row>
    <row r="19" s="58" customFormat="1" ht="20" customHeight="1" spans="1:8">
      <c r="A19" s="80">
        <v>2120802</v>
      </c>
      <c r="B19" s="81" t="s">
        <v>575</v>
      </c>
      <c r="C19" s="48">
        <v>1100</v>
      </c>
      <c r="D19" s="48">
        <v>46.0178219999998</v>
      </c>
      <c r="E19" s="48">
        <v>-1053.982178</v>
      </c>
      <c r="F19" s="48">
        <v>0</v>
      </c>
      <c r="G19" s="40">
        <v>2941</v>
      </c>
      <c r="H19" s="44">
        <f t="shared" si="0"/>
        <v>63.910021643354</v>
      </c>
    </row>
    <row r="20" s="58" customFormat="1" ht="20" customHeight="1" spans="1:8">
      <c r="A20" s="80">
        <v>2120803</v>
      </c>
      <c r="B20" s="81" t="s">
        <v>576</v>
      </c>
      <c r="C20" s="48">
        <v>4100</v>
      </c>
      <c r="D20" s="48">
        <v>772.9401</v>
      </c>
      <c r="E20" s="48">
        <v>-3327.0599</v>
      </c>
      <c r="F20" s="48">
        <v>0</v>
      </c>
      <c r="G20" s="40">
        <v>153</v>
      </c>
      <c r="H20" s="44">
        <f t="shared" si="0"/>
        <v>0.197945481156949</v>
      </c>
    </row>
    <row r="21" s="58" customFormat="1" ht="20" customHeight="1" spans="1:8">
      <c r="A21" s="80">
        <v>2120804</v>
      </c>
      <c r="B21" s="81" t="s">
        <v>577</v>
      </c>
      <c r="C21" s="40">
        <v>0</v>
      </c>
      <c r="D21" s="48"/>
      <c r="E21" s="48">
        <v>0</v>
      </c>
      <c r="F21" s="48">
        <v>0</v>
      </c>
      <c r="G21" s="48">
        <v>0</v>
      </c>
      <c r="H21" s="44" t="str">
        <f t="shared" si="0"/>
        <v/>
      </c>
    </row>
    <row r="22" s="58" customFormat="1" ht="20" customHeight="1" spans="1:8">
      <c r="A22" s="80">
        <v>2120805</v>
      </c>
      <c r="B22" s="80" t="s">
        <v>578</v>
      </c>
      <c r="C22" s="40">
        <v>600</v>
      </c>
      <c r="D22" s="48">
        <v>21.3575</v>
      </c>
      <c r="E22" s="48">
        <v>-578.6425</v>
      </c>
      <c r="F22" s="48">
        <v>0</v>
      </c>
      <c r="G22" s="40">
        <v>21</v>
      </c>
      <c r="H22" s="44">
        <f t="shared" si="0"/>
        <v>0.983261149479106</v>
      </c>
    </row>
    <row r="23" s="58" customFormat="1" ht="20" customHeight="1" spans="1:8">
      <c r="A23" s="80">
        <v>2120810</v>
      </c>
      <c r="B23" s="80" t="s">
        <v>579</v>
      </c>
      <c r="C23" s="40"/>
      <c r="D23" s="48"/>
      <c r="E23" s="48">
        <v>0</v>
      </c>
      <c r="F23" s="48">
        <v>0</v>
      </c>
      <c r="G23" s="40">
        <v>27</v>
      </c>
      <c r="H23" s="44" t="str">
        <f t="shared" si="0"/>
        <v/>
      </c>
    </row>
    <row r="24" s="58" customFormat="1" ht="20" customHeight="1" spans="1:8">
      <c r="A24" s="80">
        <v>2120899</v>
      </c>
      <c r="B24" s="80" t="s">
        <v>580</v>
      </c>
      <c r="C24" s="40"/>
      <c r="D24" s="48">
        <v>16.644</v>
      </c>
      <c r="E24" s="48">
        <v>16.644</v>
      </c>
      <c r="F24" s="48">
        <v>0</v>
      </c>
      <c r="G24" s="40">
        <v>421</v>
      </c>
      <c r="H24" s="44">
        <f t="shared" si="0"/>
        <v>25.294400384523</v>
      </c>
    </row>
    <row r="25" s="27" customFormat="1" ht="20" customHeight="1" spans="1:243">
      <c r="A25" s="80">
        <v>21210</v>
      </c>
      <c r="B25" s="80" t="s">
        <v>581</v>
      </c>
      <c r="C25" s="40">
        <v>0</v>
      </c>
      <c r="D25" s="48">
        <v>121.7195</v>
      </c>
      <c r="E25" s="48">
        <v>121.7195</v>
      </c>
      <c r="F25" s="48">
        <v>0</v>
      </c>
      <c r="G25" s="40">
        <v>0</v>
      </c>
      <c r="H25" s="44">
        <f t="shared" si="0"/>
        <v>0</v>
      </c>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c r="CK25" s="58"/>
      <c r="CL25" s="58"/>
      <c r="CM25" s="58"/>
      <c r="CN25" s="58"/>
      <c r="CO25" s="58"/>
      <c r="CP25" s="58"/>
      <c r="CQ25" s="58"/>
      <c r="CR25" s="58"/>
      <c r="CS25" s="58"/>
      <c r="CT25" s="58"/>
      <c r="CU25" s="58"/>
      <c r="CV25" s="58"/>
      <c r="CW25" s="58"/>
      <c r="CX25" s="58"/>
      <c r="CY25" s="58"/>
      <c r="CZ25" s="58"/>
      <c r="DA25" s="58"/>
      <c r="DB25" s="58"/>
      <c r="DC25" s="58"/>
      <c r="DD25" s="58"/>
      <c r="DE25" s="58"/>
      <c r="DF25" s="58"/>
      <c r="DG25" s="58"/>
      <c r="DH25" s="58"/>
      <c r="DI25" s="58"/>
      <c r="DJ25" s="58"/>
      <c r="DK25" s="58"/>
      <c r="DL25" s="58"/>
      <c r="DM25" s="58"/>
      <c r="DN25" s="58"/>
      <c r="DO25" s="58"/>
      <c r="DP25" s="58"/>
      <c r="DQ25" s="58"/>
      <c r="DR25" s="58"/>
      <c r="DS25" s="58"/>
      <c r="DT25" s="58"/>
      <c r="DU25" s="58"/>
      <c r="DV25" s="58"/>
      <c r="DW25" s="58"/>
      <c r="DX25" s="58"/>
      <c r="DY25" s="58"/>
      <c r="DZ25" s="58"/>
      <c r="EA25" s="58"/>
      <c r="EB25" s="58"/>
      <c r="EC25" s="58"/>
      <c r="ED25" s="58"/>
      <c r="EE25" s="58"/>
      <c r="EF25" s="58"/>
      <c r="EG25" s="58"/>
      <c r="EH25" s="58"/>
      <c r="EI25" s="58"/>
      <c r="EJ25" s="58"/>
      <c r="EK25" s="58"/>
      <c r="EL25" s="58"/>
      <c r="EM25" s="58"/>
      <c r="EN25" s="58"/>
      <c r="EO25" s="58"/>
      <c r="EP25" s="58"/>
      <c r="EQ25" s="58"/>
      <c r="ER25" s="58"/>
      <c r="ES25" s="58"/>
      <c r="ET25" s="58"/>
      <c r="EU25" s="58"/>
      <c r="EV25" s="58"/>
      <c r="EW25" s="58"/>
      <c r="EX25" s="58"/>
      <c r="EY25" s="58"/>
      <c r="EZ25" s="58"/>
      <c r="FA25" s="58"/>
      <c r="FB25" s="58"/>
      <c r="FC25" s="58"/>
      <c r="FD25" s="58"/>
      <c r="FE25" s="58"/>
      <c r="FF25" s="58"/>
      <c r="FG25" s="58"/>
      <c r="FH25" s="58"/>
      <c r="FI25" s="58"/>
      <c r="FJ25" s="58"/>
      <c r="FK25" s="58"/>
      <c r="FL25" s="58"/>
      <c r="FM25" s="58"/>
      <c r="FN25" s="58"/>
      <c r="FO25" s="58"/>
      <c r="FP25" s="58"/>
      <c r="FQ25" s="58"/>
      <c r="FR25" s="58"/>
      <c r="FS25" s="58"/>
      <c r="FT25" s="58"/>
      <c r="FU25" s="58"/>
      <c r="FV25" s="58"/>
      <c r="FW25" s="58"/>
      <c r="FX25" s="58"/>
      <c r="FY25" s="58"/>
      <c r="FZ25" s="58"/>
      <c r="GA25" s="58"/>
      <c r="GB25" s="58"/>
      <c r="GC25" s="58"/>
      <c r="GD25" s="58"/>
      <c r="GE25" s="58"/>
      <c r="GF25" s="58"/>
      <c r="GG25" s="58"/>
      <c r="GH25" s="58"/>
      <c r="GI25" s="58"/>
      <c r="GJ25" s="58"/>
      <c r="GK25" s="58"/>
      <c r="GL25" s="58"/>
      <c r="GM25" s="58"/>
      <c r="GN25" s="58"/>
      <c r="GO25" s="58"/>
      <c r="GP25" s="58"/>
      <c r="GQ25" s="58"/>
      <c r="GR25" s="58"/>
      <c r="GS25" s="58"/>
      <c r="GT25" s="58"/>
      <c r="GU25" s="58"/>
      <c r="GV25" s="58"/>
      <c r="GW25" s="58"/>
      <c r="GX25" s="58"/>
      <c r="GY25" s="58"/>
      <c r="GZ25" s="58"/>
      <c r="HA25" s="58"/>
      <c r="HB25" s="58"/>
      <c r="HC25" s="58"/>
      <c r="HD25" s="58"/>
      <c r="HE25" s="58"/>
      <c r="HF25" s="58"/>
      <c r="HG25" s="58"/>
      <c r="HH25" s="58"/>
      <c r="HI25" s="58"/>
      <c r="HJ25" s="58"/>
      <c r="HK25" s="58"/>
      <c r="HL25" s="58"/>
      <c r="HM25" s="58"/>
      <c r="HN25" s="58"/>
      <c r="HO25" s="58"/>
      <c r="HP25" s="58"/>
      <c r="HQ25" s="58"/>
      <c r="HR25" s="58"/>
      <c r="HS25" s="58"/>
      <c r="HT25" s="58"/>
      <c r="HU25" s="58"/>
      <c r="HV25" s="58"/>
      <c r="HW25" s="58"/>
      <c r="HX25" s="58"/>
      <c r="HY25" s="58"/>
      <c r="HZ25" s="58"/>
      <c r="IA25" s="58"/>
      <c r="IB25" s="58"/>
      <c r="IC25" s="58"/>
      <c r="ID25" s="58"/>
      <c r="IE25" s="58"/>
      <c r="IF25" s="58"/>
      <c r="IG25" s="58"/>
      <c r="IH25" s="58"/>
      <c r="II25" s="58"/>
    </row>
    <row r="26" s="27" customFormat="1" ht="20" customHeight="1" spans="1:243">
      <c r="A26" s="80">
        <v>2121099</v>
      </c>
      <c r="B26" s="80" t="s">
        <v>619</v>
      </c>
      <c r="C26" s="40"/>
      <c r="D26" s="48">
        <v>121.7195</v>
      </c>
      <c r="E26" s="48">
        <v>121.7195</v>
      </c>
      <c r="F26" s="48">
        <v>0</v>
      </c>
      <c r="G26" s="40">
        <v>0</v>
      </c>
      <c r="H26" s="44">
        <f t="shared" si="0"/>
        <v>0</v>
      </c>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58"/>
      <c r="BY26" s="58"/>
      <c r="BZ26" s="58"/>
      <c r="CA26" s="58"/>
      <c r="CB26" s="58"/>
      <c r="CC26" s="58"/>
      <c r="CD26" s="58"/>
      <c r="CE26" s="58"/>
      <c r="CF26" s="58"/>
      <c r="CG26" s="58"/>
      <c r="CH26" s="58"/>
      <c r="CI26" s="58"/>
      <c r="CJ26" s="58"/>
      <c r="CK26" s="58"/>
      <c r="CL26" s="58"/>
      <c r="CM26" s="58"/>
      <c r="CN26" s="58"/>
      <c r="CO26" s="58"/>
      <c r="CP26" s="58"/>
      <c r="CQ26" s="58"/>
      <c r="CR26" s="58"/>
      <c r="CS26" s="58"/>
      <c r="CT26" s="58"/>
      <c r="CU26" s="58"/>
      <c r="CV26" s="58"/>
      <c r="CW26" s="58"/>
      <c r="CX26" s="58"/>
      <c r="CY26" s="58"/>
      <c r="CZ26" s="58"/>
      <c r="DA26" s="58"/>
      <c r="DB26" s="58"/>
      <c r="DC26" s="58"/>
      <c r="DD26" s="58"/>
      <c r="DE26" s="58"/>
      <c r="DF26" s="58"/>
      <c r="DG26" s="58"/>
      <c r="DH26" s="58"/>
      <c r="DI26" s="58"/>
      <c r="DJ26" s="58"/>
      <c r="DK26" s="58"/>
      <c r="DL26" s="58"/>
      <c r="DM26" s="58"/>
      <c r="DN26" s="58"/>
      <c r="DO26" s="58"/>
      <c r="DP26" s="58"/>
      <c r="DQ26" s="58"/>
      <c r="DR26" s="58"/>
      <c r="DS26" s="58"/>
      <c r="DT26" s="58"/>
      <c r="DU26" s="58"/>
      <c r="DV26" s="58"/>
      <c r="DW26" s="58"/>
      <c r="DX26" s="58"/>
      <c r="DY26" s="58"/>
      <c r="DZ26" s="58"/>
      <c r="EA26" s="58"/>
      <c r="EB26" s="58"/>
      <c r="EC26" s="58"/>
      <c r="ED26" s="58"/>
      <c r="EE26" s="58"/>
      <c r="EF26" s="58"/>
      <c r="EG26" s="58"/>
      <c r="EH26" s="58"/>
      <c r="EI26" s="58"/>
      <c r="EJ26" s="58"/>
      <c r="EK26" s="58"/>
      <c r="EL26" s="58"/>
      <c r="EM26" s="58"/>
      <c r="EN26" s="58"/>
      <c r="EO26" s="58"/>
      <c r="EP26" s="58"/>
      <c r="EQ26" s="58"/>
      <c r="ER26" s="58"/>
      <c r="ES26" s="58"/>
      <c r="ET26" s="58"/>
      <c r="EU26" s="58"/>
      <c r="EV26" s="58"/>
      <c r="EW26" s="58"/>
      <c r="EX26" s="58"/>
      <c r="EY26" s="58"/>
      <c r="EZ26" s="58"/>
      <c r="FA26" s="58"/>
      <c r="FB26" s="58"/>
      <c r="FC26" s="58"/>
      <c r="FD26" s="58"/>
      <c r="FE26" s="58"/>
      <c r="FF26" s="58"/>
      <c r="FG26" s="58"/>
      <c r="FH26" s="58"/>
      <c r="FI26" s="58"/>
      <c r="FJ26" s="58"/>
      <c r="FK26" s="58"/>
      <c r="FL26" s="58"/>
      <c r="FM26" s="58"/>
      <c r="FN26" s="58"/>
      <c r="FO26" s="58"/>
      <c r="FP26" s="58"/>
      <c r="FQ26" s="58"/>
      <c r="FR26" s="58"/>
      <c r="FS26" s="58"/>
      <c r="FT26" s="58"/>
      <c r="FU26" s="58"/>
      <c r="FV26" s="58"/>
      <c r="FW26" s="58"/>
      <c r="FX26" s="58"/>
      <c r="FY26" s="58"/>
      <c r="FZ26" s="58"/>
      <c r="GA26" s="58"/>
      <c r="GB26" s="58"/>
      <c r="GC26" s="58"/>
      <c r="GD26" s="58"/>
      <c r="GE26" s="58"/>
      <c r="GF26" s="58"/>
      <c r="GG26" s="58"/>
      <c r="GH26" s="58"/>
      <c r="GI26" s="58"/>
      <c r="GJ26" s="58"/>
      <c r="GK26" s="58"/>
      <c r="GL26" s="58"/>
      <c r="GM26" s="58"/>
      <c r="GN26" s="58"/>
      <c r="GO26" s="58"/>
      <c r="GP26" s="58"/>
      <c r="GQ26" s="58"/>
      <c r="GR26" s="58"/>
      <c r="GS26" s="58"/>
      <c r="GT26" s="58"/>
      <c r="GU26" s="58"/>
      <c r="GV26" s="58"/>
      <c r="GW26" s="58"/>
      <c r="GX26" s="58"/>
      <c r="GY26" s="58"/>
      <c r="GZ26" s="58"/>
      <c r="HA26" s="58"/>
      <c r="HB26" s="58"/>
      <c r="HC26" s="58"/>
      <c r="HD26" s="58"/>
      <c r="HE26" s="58"/>
      <c r="HF26" s="58"/>
      <c r="HG26" s="58"/>
      <c r="HH26" s="58"/>
      <c r="HI26" s="58"/>
      <c r="HJ26" s="58"/>
      <c r="HK26" s="58"/>
      <c r="HL26" s="58"/>
      <c r="HM26" s="58"/>
      <c r="HN26" s="58"/>
      <c r="HO26" s="58"/>
      <c r="HP26" s="58"/>
      <c r="HQ26" s="58"/>
      <c r="HR26" s="58"/>
      <c r="HS26" s="58"/>
      <c r="HT26" s="58"/>
      <c r="HU26" s="58"/>
      <c r="HV26" s="58"/>
      <c r="HW26" s="58"/>
      <c r="HX26" s="58"/>
      <c r="HY26" s="58"/>
      <c r="HZ26" s="58"/>
      <c r="IA26" s="58"/>
      <c r="IB26" s="58"/>
      <c r="IC26" s="58"/>
      <c r="ID26" s="58"/>
      <c r="IE26" s="58"/>
      <c r="IF26" s="58"/>
      <c r="IG26" s="58"/>
      <c r="IH26" s="58"/>
      <c r="II26" s="58"/>
    </row>
    <row r="27" s="27" customFormat="1" ht="20" customHeight="1" spans="1:243">
      <c r="A27" s="80">
        <v>21213</v>
      </c>
      <c r="B27" s="80" t="s">
        <v>582</v>
      </c>
      <c r="C27" s="40">
        <v>5500</v>
      </c>
      <c r="D27" s="48">
        <v>1879.3979</v>
      </c>
      <c r="E27" s="48">
        <v>-3620.6021</v>
      </c>
      <c r="F27" s="48">
        <v>0</v>
      </c>
      <c r="G27" s="40">
        <v>184</v>
      </c>
      <c r="H27" s="44">
        <f t="shared" si="0"/>
        <v>0.0979036956463557</v>
      </c>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58"/>
      <c r="BY27" s="58"/>
      <c r="BZ27" s="58"/>
      <c r="CA27" s="58"/>
      <c r="CB27" s="58"/>
      <c r="CC27" s="58"/>
      <c r="CD27" s="58"/>
      <c r="CE27" s="58"/>
      <c r="CF27" s="58"/>
      <c r="CG27" s="58"/>
      <c r="CH27" s="58"/>
      <c r="CI27" s="58"/>
      <c r="CJ27" s="58"/>
      <c r="CK27" s="58"/>
      <c r="CL27" s="58"/>
      <c r="CM27" s="58"/>
      <c r="CN27" s="58"/>
      <c r="CO27" s="58"/>
      <c r="CP27" s="58"/>
      <c r="CQ27" s="58"/>
      <c r="CR27" s="58"/>
      <c r="CS27" s="58"/>
      <c r="CT27" s="58"/>
      <c r="CU27" s="58"/>
      <c r="CV27" s="58"/>
      <c r="CW27" s="58"/>
      <c r="CX27" s="58"/>
      <c r="CY27" s="58"/>
      <c r="CZ27" s="58"/>
      <c r="DA27" s="58"/>
      <c r="DB27" s="58"/>
      <c r="DC27" s="58"/>
      <c r="DD27" s="58"/>
      <c r="DE27" s="58"/>
      <c r="DF27" s="58"/>
      <c r="DG27" s="58"/>
      <c r="DH27" s="58"/>
      <c r="DI27" s="58"/>
      <c r="DJ27" s="58"/>
      <c r="DK27" s="58"/>
      <c r="DL27" s="58"/>
      <c r="DM27" s="58"/>
      <c r="DN27" s="58"/>
      <c r="DO27" s="58"/>
      <c r="DP27" s="58"/>
      <c r="DQ27" s="58"/>
      <c r="DR27" s="58"/>
      <c r="DS27" s="58"/>
      <c r="DT27" s="58"/>
      <c r="DU27" s="58"/>
      <c r="DV27" s="58"/>
      <c r="DW27" s="58"/>
      <c r="DX27" s="58"/>
      <c r="DY27" s="58"/>
      <c r="DZ27" s="58"/>
      <c r="EA27" s="58"/>
      <c r="EB27" s="58"/>
      <c r="EC27" s="58"/>
      <c r="ED27" s="58"/>
      <c r="EE27" s="58"/>
      <c r="EF27" s="58"/>
      <c r="EG27" s="58"/>
      <c r="EH27" s="58"/>
      <c r="EI27" s="58"/>
      <c r="EJ27" s="58"/>
      <c r="EK27" s="58"/>
      <c r="EL27" s="58"/>
      <c r="EM27" s="58"/>
      <c r="EN27" s="58"/>
      <c r="EO27" s="58"/>
      <c r="EP27" s="58"/>
      <c r="EQ27" s="58"/>
      <c r="ER27" s="58"/>
      <c r="ES27" s="58"/>
      <c r="ET27" s="58"/>
      <c r="EU27" s="58"/>
      <c r="EV27" s="58"/>
      <c r="EW27" s="58"/>
      <c r="EX27" s="58"/>
      <c r="EY27" s="58"/>
      <c r="EZ27" s="58"/>
      <c r="FA27" s="58"/>
      <c r="FB27" s="58"/>
      <c r="FC27" s="58"/>
      <c r="FD27" s="58"/>
      <c r="FE27" s="58"/>
      <c r="FF27" s="58"/>
      <c r="FG27" s="58"/>
      <c r="FH27" s="58"/>
      <c r="FI27" s="58"/>
      <c r="FJ27" s="58"/>
      <c r="FK27" s="58"/>
      <c r="FL27" s="58"/>
      <c r="FM27" s="58"/>
      <c r="FN27" s="58"/>
      <c r="FO27" s="58"/>
      <c r="FP27" s="58"/>
      <c r="FQ27" s="58"/>
      <c r="FR27" s="58"/>
      <c r="FS27" s="58"/>
      <c r="FT27" s="58"/>
      <c r="FU27" s="58"/>
      <c r="FV27" s="58"/>
      <c r="FW27" s="58"/>
      <c r="FX27" s="58"/>
      <c r="FY27" s="58"/>
      <c r="FZ27" s="58"/>
      <c r="GA27" s="58"/>
      <c r="GB27" s="58"/>
      <c r="GC27" s="58"/>
      <c r="GD27" s="58"/>
      <c r="GE27" s="58"/>
      <c r="GF27" s="58"/>
      <c r="GG27" s="58"/>
      <c r="GH27" s="58"/>
      <c r="GI27" s="58"/>
      <c r="GJ27" s="58"/>
      <c r="GK27" s="58"/>
      <c r="GL27" s="58"/>
      <c r="GM27" s="58"/>
      <c r="GN27" s="58"/>
      <c r="GO27" s="58"/>
      <c r="GP27" s="58"/>
      <c r="GQ27" s="58"/>
      <c r="GR27" s="58"/>
      <c r="GS27" s="58"/>
      <c r="GT27" s="58"/>
      <c r="GU27" s="58"/>
      <c r="GV27" s="58"/>
      <c r="GW27" s="58"/>
      <c r="GX27" s="58"/>
      <c r="GY27" s="58"/>
      <c r="GZ27" s="58"/>
      <c r="HA27" s="58"/>
      <c r="HB27" s="58"/>
      <c r="HC27" s="58"/>
      <c r="HD27" s="58"/>
      <c r="HE27" s="58"/>
      <c r="HF27" s="58"/>
      <c r="HG27" s="58"/>
      <c r="HH27" s="58"/>
      <c r="HI27" s="58"/>
      <c r="HJ27" s="58"/>
      <c r="HK27" s="58"/>
      <c r="HL27" s="58"/>
      <c r="HM27" s="58"/>
      <c r="HN27" s="58"/>
      <c r="HO27" s="58"/>
      <c r="HP27" s="58"/>
      <c r="HQ27" s="58"/>
      <c r="HR27" s="58"/>
      <c r="HS27" s="58"/>
      <c r="HT27" s="58"/>
      <c r="HU27" s="58"/>
      <c r="HV27" s="58"/>
      <c r="HW27" s="58"/>
      <c r="HX27" s="58"/>
      <c r="HY27" s="58"/>
      <c r="HZ27" s="58"/>
      <c r="IA27" s="58"/>
      <c r="IB27" s="58"/>
      <c r="IC27" s="58"/>
      <c r="ID27" s="58"/>
      <c r="IE27" s="58"/>
      <c r="IF27" s="58"/>
      <c r="IG27" s="58"/>
      <c r="IH27" s="58"/>
      <c r="II27" s="58"/>
    </row>
    <row r="28" s="27" customFormat="1" ht="20" customHeight="1" spans="1:243">
      <c r="A28" s="80">
        <v>2121301</v>
      </c>
      <c r="B28" s="80" t="s">
        <v>583</v>
      </c>
      <c r="C28" s="40">
        <v>4200</v>
      </c>
      <c r="D28" s="48">
        <v>872.3549</v>
      </c>
      <c r="E28" s="48">
        <v>-3327.6451</v>
      </c>
      <c r="F28" s="48">
        <v>0</v>
      </c>
      <c r="G28" s="40">
        <v>57</v>
      </c>
      <c r="H28" s="44">
        <f t="shared" si="0"/>
        <v>0.0653403792424391</v>
      </c>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8"/>
      <c r="CA28" s="58"/>
      <c r="CB28" s="58"/>
      <c r="CC28" s="58"/>
      <c r="CD28" s="58"/>
      <c r="CE28" s="58"/>
      <c r="CF28" s="58"/>
      <c r="CG28" s="58"/>
      <c r="CH28" s="58"/>
      <c r="CI28" s="58"/>
      <c r="CJ28" s="58"/>
      <c r="CK28" s="58"/>
      <c r="CL28" s="58"/>
      <c r="CM28" s="58"/>
      <c r="CN28" s="58"/>
      <c r="CO28" s="58"/>
      <c r="CP28" s="58"/>
      <c r="CQ28" s="58"/>
      <c r="CR28" s="58"/>
      <c r="CS28" s="58"/>
      <c r="CT28" s="58"/>
      <c r="CU28" s="58"/>
      <c r="CV28" s="58"/>
      <c r="CW28" s="58"/>
      <c r="CX28" s="58"/>
      <c r="CY28" s="58"/>
      <c r="CZ28" s="58"/>
      <c r="DA28" s="58"/>
      <c r="DB28" s="58"/>
      <c r="DC28" s="58"/>
      <c r="DD28" s="58"/>
      <c r="DE28" s="58"/>
      <c r="DF28" s="58"/>
      <c r="DG28" s="58"/>
      <c r="DH28" s="58"/>
      <c r="DI28" s="58"/>
      <c r="DJ28" s="58"/>
      <c r="DK28" s="58"/>
      <c r="DL28" s="58"/>
      <c r="DM28" s="58"/>
      <c r="DN28" s="58"/>
      <c r="DO28" s="58"/>
      <c r="DP28" s="58"/>
      <c r="DQ28" s="58"/>
      <c r="DR28" s="58"/>
      <c r="DS28" s="58"/>
      <c r="DT28" s="58"/>
      <c r="DU28" s="58"/>
      <c r="DV28" s="58"/>
      <c r="DW28" s="58"/>
      <c r="DX28" s="58"/>
      <c r="DY28" s="58"/>
      <c r="DZ28" s="58"/>
      <c r="EA28" s="58"/>
      <c r="EB28" s="58"/>
      <c r="EC28" s="58"/>
      <c r="ED28" s="58"/>
      <c r="EE28" s="58"/>
      <c r="EF28" s="58"/>
      <c r="EG28" s="58"/>
      <c r="EH28" s="58"/>
      <c r="EI28" s="58"/>
      <c r="EJ28" s="58"/>
      <c r="EK28" s="58"/>
      <c r="EL28" s="58"/>
      <c r="EM28" s="58"/>
      <c r="EN28" s="58"/>
      <c r="EO28" s="58"/>
      <c r="EP28" s="58"/>
      <c r="EQ28" s="58"/>
      <c r="ER28" s="58"/>
      <c r="ES28" s="58"/>
      <c r="ET28" s="58"/>
      <c r="EU28" s="58"/>
      <c r="EV28" s="58"/>
      <c r="EW28" s="58"/>
      <c r="EX28" s="58"/>
      <c r="EY28" s="58"/>
      <c r="EZ28" s="58"/>
      <c r="FA28" s="58"/>
      <c r="FB28" s="58"/>
      <c r="FC28" s="58"/>
      <c r="FD28" s="58"/>
      <c r="FE28" s="58"/>
      <c r="FF28" s="58"/>
      <c r="FG28" s="58"/>
      <c r="FH28" s="58"/>
      <c r="FI28" s="58"/>
      <c r="FJ28" s="58"/>
      <c r="FK28" s="58"/>
      <c r="FL28" s="58"/>
      <c r="FM28" s="58"/>
      <c r="FN28" s="58"/>
      <c r="FO28" s="58"/>
      <c r="FP28" s="58"/>
      <c r="FQ28" s="58"/>
      <c r="FR28" s="58"/>
      <c r="FS28" s="58"/>
      <c r="FT28" s="58"/>
      <c r="FU28" s="58"/>
      <c r="FV28" s="58"/>
      <c r="FW28" s="58"/>
      <c r="FX28" s="58"/>
      <c r="FY28" s="58"/>
      <c r="FZ28" s="58"/>
      <c r="GA28" s="58"/>
      <c r="GB28" s="58"/>
      <c r="GC28" s="58"/>
      <c r="GD28" s="58"/>
      <c r="GE28" s="58"/>
      <c r="GF28" s="58"/>
      <c r="GG28" s="58"/>
      <c r="GH28" s="58"/>
      <c r="GI28" s="58"/>
      <c r="GJ28" s="58"/>
      <c r="GK28" s="58"/>
      <c r="GL28" s="58"/>
      <c r="GM28" s="58"/>
      <c r="GN28" s="58"/>
      <c r="GO28" s="58"/>
      <c r="GP28" s="58"/>
      <c r="GQ28" s="58"/>
      <c r="GR28" s="58"/>
      <c r="GS28" s="58"/>
      <c r="GT28" s="58"/>
      <c r="GU28" s="58"/>
      <c r="GV28" s="58"/>
      <c r="GW28" s="58"/>
      <c r="GX28" s="58"/>
      <c r="GY28" s="58"/>
      <c r="GZ28" s="58"/>
      <c r="HA28" s="58"/>
      <c r="HB28" s="58"/>
      <c r="HC28" s="58"/>
      <c r="HD28" s="58"/>
      <c r="HE28" s="58"/>
      <c r="HF28" s="58"/>
      <c r="HG28" s="58"/>
      <c r="HH28" s="58"/>
      <c r="HI28" s="58"/>
      <c r="HJ28" s="58"/>
      <c r="HK28" s="58"/>
      <c r="HL28" s="58"/>
      <c r="HM28" s="58"/>
      <c r="HN28" s="58"/>
      <c r="HO28" s="58"/>
      <c r="HP28" s="58"/>
      <c r="HQ28" s="58"/>
      <c r="HR28" s="58"/>
      <c r="HS28" s="58"/>
      <c r="HT28" s="58"/>
      <c r="HU28" s="58"/>
      <c r="HV28" s="58"/>
      <c r="HW28" s="58"/>
      <c r="HX28" s="58"/>
      <c r="HY28" s="58"/>
      <c r="HZ28" s="58"/>
      <c r="IA28" s="58"/>
      <c r="IB28" s="58"/>
      <c r="IC28" s="58"/>
      <c r="ID28" s="58"/>
      <c r="IE28" s="58"/>
      <c r="IF28" s="58"/>
      <c r="IG28" s="58"/>
      <c r="IH28" s="58"/>
      <c r="II28" s="58"/>
    </row>
    <row r="29" s="27" customFormat="1" ht="20" customHeight="1" spans="1:243">
      <c r="A29" s="80">
        <v>2121302</v>
      </c>
      <c r="B29" s="80" t="s">
        <v>584</v>
      </c>
      <c r="C29" s="40"/>
      <c r="D29" s="48">
        <v>155</v>
      </c>
      <c r="E29" s="48">
        <v>155</v>
      </c>
      <c r="F29" s="48">
        <v>0</v>
      </c>
      <c r="G29" s="40"/>
      <c r="H29" s="44">
        <f t="shared" si="0"/>
        <v>0</v>
      </c>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8"/>
      <c r="CA29" s="58"/>
      <c r="CB29" s="58"/>
      <c r="CC29" s="58"/>
      <c r="CD29" s="58"/>
      <c r="CE29" s="58"/>
      <c r="CF29" s="58"/>
      <c r="CG29" s="58"/>
      <c r="CH29" s="58"/>
      <c r="CI29" s="58"/>
      <c r="CJ29" s="58"/>
      <c r="CK29" s="58"/>
      <c r="CL29" s="58"/>
      <c r="CM29" s="58"/>
      <c r="CN29" s="58"/>
      <c r="CO29" s="58"/>
      <c r="CP29" s="58"/>
      <c r="CQ29" s="58"/>
      <c r="CR29" s="58"/>
      <c r="CS29" s="58"/>
      <c r="CT29" s="58"/>
      <c r="CU29" s="58"/>
      <c r="CV29" s="58"/>
      <c r="CW29" s="58"/>
      <c r="CX29" s="58"/>
      <c r="CY29" s="58"/>
      <c r="CZ29" s="58"/>
      <c r="DA29" s="58"/>
      <c r="DB29" s="58"/>
      <c r="DC29" s="58"/>
      <c r="DD29" s="58"/>
      <c r="DE29" s="58"/>
      <c r="DF29" s="58"/>
      <c r="DG29" s="58"/>
      <c r="DH29" s="58"/>
      <c r="DI29" s="58"/>
      <c r="DJ29" s="58"/>
      <c r="DK29" s="58"/>
      <c r="DL29" s="58"/>
      <c r="DM29" s="58"/>
      <c r="DN29" s="58"/>
      <c r="DO29" s="58"/>
      <c r="DP29" s="58"/>
      <c r="DQ29" s="58"/>
      <c r="DR29" s="58"/>
      <c r="DS29" s="58"/>
      <c r="DT29" s="58"/>
      <c r="DU29" s="58"/>
      <c r="DV29" s="58"/>
      <c r="DW29" s="58"/>
      <c r="DX29" s="58"/>
      <c r="DY29" s="58"/>
      <c r="DZ29" s="58"/>
      <c r="EA29" s="58"/>
      <c r="EB29" s="58"/>
      <c r="EC29" s="58"/>
      <c r="ED29" s="58"/>
      <c r="EE29" s="58"/>
      <c r="EF29" s="58"/>
      <c r="EG29" s="58"/>
      <c r="EH29" s="58"/>
      <c r="EI29" s="58"/>
      <c r="EJ29" s="58"/>
      <c r="EK29" s="58"/>
      <c r="EL29" s="58"/>
      <c r="EM29" s="58"/>
      <c r="EN29" s="58"/>
      <c r="EO29" s="58"/>
      <c r="EP29" s="58"/>
      <c r="EQ29" s="58"/>
      <c r="ER29" s="58"/>
      <c r="ES29" s="58"/>
      <c r="ET29" s="58"/>
      <c r="EU29" s="58"/>
      <c r="EV29" s="58"/>
      <c r="EW29" s="58"/>
      <c r="EX29" s="58"/>
      <c r="EY29" s="58"/>
      <c r="EZ29" s="58"/>
      <c r="FA29" s="58"/>
      <c r="FB29" s="58"/>
      <c r="FC29" s="58"/>
      <c r="FD29" s="58"/>
      <c r="FE29" s="58"/>
      <c r="FF29" s="58"/>
      <c r="FG29" s="58"/>
      <c r="FH29" s="58"/>
      <c r="FI29" s="58"/>
      <c r="FJ29" s="58"/>
      <c r="FK29" s="58"/>
      <c r="FL29" s="58"/>
      <c r="FM29" s="58"/>
      <c r="FN29" s="58"/>
      <c r="FO29" s="58"/>
      <c r="FP29" s="58"/>
      <c r="FQ29" s="58"/>
      <c r="FR29" s="58"/>
      <c r="FS29" s="58"/>
      <c r="FT29" s="58"/>
      <c r="FU29" s="58"/>
      <c r="FV29" s="58"/>
      <c r="FW29" s="58"/>
      <c r="FX29" s="58"/>
      <c r="FY29" s="58"/>
      <c r="FZ29" s="58"/>
      <c r="GA29" s="58"/>
      <c r="GB29" s="58"/>
      <c r="GC29" s="58"/>
      <c r="GD29" s="58"/>
      <c r="GE29" s="58"/>
      <c r="GF29" s="58"/>
      <c r="GG29" s="58"/>
      <c r="GH29" s="58"/>
      <c r="GI29" s="58"/>
      <c r="GJ29" s="58"/>
      <c r="GK29" s="58"/>
      <c r="GL29" s="58"/>
      <c r="GM29" s="58"/>
      <c r="GN29" s="58"/>
      <c r="GO29" s="58"/>
      <c r="GP29" s="58"/>
      <c r="GQ29" s="58"/>
      <c r="GR29" s="58"/>
      <c r="GS29" s="58"/>
      <c r="GT29" s="58"/>
      <c r="GU29" s="58"/>
      <c r="GV29" s="58"/>
      <c r="GW29" s="58"/>
      <c r="GX29" s="58"/>
      <c r="GY29" s="58"/>
      <c r="GZ29" s="58"/>
      <c r="HA29" s="58"/>
      <c r="HB29" s="58"/>
      <c r="HC29" s="58"/>
      <c r="HD29" s="58"/>
      <c r="HE29" s="58"/>
      <c r="HF29" s="58"/>
      <c r="HG29" s="58"/>
      <c r="HH29" s="58"/>
      <c r="HI29" s="58"/>
      <c r="HJ29" s="58"/>
      <c r="HK29" s="58"/>
      <c r="HL29" s="58"/>
      <c r="HM29" s="58"/>
      <c r="HN29" s="58"/>
      <c r="HO29" s="58"/>
      <c r="HP29" s="58"/>
      <c r="HQ29" s="58"/>
      <c r="HR29" s="58"/>
      <c r="HS29" s="58"/>
      <c r="HT29" s="58"/>
      <c r="HU29" s="58"/>
      <c r="HV29" s="58"/>
      <c r="HW29" s="58"/>
      <c r="HX29" s="58"/>
      <c r="HY29" s="58"/>
      <c r="HZ29" s="58"/>
      <c r="IA29" s="58"/>
      <c r="IB29" s="58"/>
      <c r="IC29" s="58"/>
      <c r="ID29" s="58"/>
      <c r="IE29" s="58"/>
      <c r="IF29" s="58"/>
      <c r="IG29" s="58"/>
      <c r="IH29" s="58"/>
      <c r="II29" s="58"/>
    </row>
    <row r="30" s="27" customFormat="1" ht="20" customHeight="1" spans="1:243">
      <c r="A30" s="80">
        <v>2121399</v>
      </c>
      <c r="B30" s="80" t="s">
        <v>585</v>
      </c>
      <c r="C30" s="40">
        <v>1300</v>
      </c>
      <c r="D30" s="48">
        <v>852.043</v>
      </c>
      <c r="E30" s="48">
        <v>-447.957</v>
      </c>
      <c r="F30" s="48">
        <v>0</v>
      </c>
      <c r="G30" s="40">
        <v>127</v>
      </c>
      <c r="H30" s="44">
        <f t="shared" si="0"/>
        <v>0.149053510210165</v>
      </c>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58"/>
      <c r="CK30" s="58"/>
      <c r="CL30" s="58"/>
      <c r="CM30" s="58"/>
      <c r="CN30" s="58"/>
      <c r="CO30" s="58"/>
      <c r="CP30" s="58"/>
      <c r="CQ30" s="58"/>
      <c r="CR30" s="58"/>
      <c r="CS30" s="58"/>
      <c r="CT30" s="58"/>
      <c r="CU30" s="58"/>
      <c r="CV30" s="58"/>
      <c r="CW30" s="58"/>
      <c r="CX30" s="58"/>
      <c r="CY30" s="58"/>
      <c r="CZ30" s="58"/>
      <c r="DA30" s="58"/>
      <c r="DB30" s="58"/>
      <c r="DC30" s="58"/>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58"/>
      <c r="EJ30" s="58"/>
      <c r="EK30" s="58"/>
      <c r="EL30" s="58"/>
      <c r="EM30" s="58"/>
      <c r="EN30" s="58"/>
      <c r="EO30" s="58"/>
      <c r="EP30" s="58"/>
      <c r="EQ30" s="58"/>
      <c r="ER30" s="58"/>
      <c r="ES30" s="58"/>
      <c r="ET30" s="58"/>
      <c r="EU30" s="58"/>
      <c r="EV30" s="58"/>
      <c r="EW30" s="58"/>
      <c r="EX30" s="58"/>
      <c r="EY30" s="58"/>
      <c r="EZ30" s="58"/>
      <c r="FA30" s="58"/>
      <c r="FB30" s="58"/>
      <c r="FC30" s="58"/>
      <c r="FD30" s="58"/>
      <c r="FE30" s="58"/>
      <c r="FF30" s="58"/>
      <c r="FG30" s="58"/>
      <c r="FH30" s="58"/>
      <c r="FI30" s="58"/>
      <c r="FJ30" s="58"/>
      <c r="FK30" s="58"/>
      <c r="FL30" s="58"/>
      <c r="FM30" s="58"/>
      <c r="FN30" s="58"/>
      <c r="FO30" s="58"/>
      <c r="FP30" s="58"/>
      <c r="FQ30" s="58"/>
      <c r="FR30" s="58"/>
      <c r="FS30" s="58"/>
      <c r="FT30" s="58"/>
      <c r="FU30" s="58"/>
      <c r="FV30" s="58"/>
      <c r="FW30" s="58"/>
      <c r="FX30" s="58"/>
      <c r="FY30" s="58"/>
      <c r="FZ30" s="58"/>
      <c r="GA30" s="58"/>
      <c r="GB30" s="58"/>
      <c r="GC30" s="58"/>
      <c r="GD30" s="58"/>
      <c r="GE30" s="58"/>
      <c r="GF30" s="58"/>
      <c r="GG30" s="58"/>
      <c r="GH30" s="58"/>
      <c r="GI30" s="58"/>
      <c r="GJ30" s="58"/>
      <c r="GK30" s="58"/>
      <c r="GL30" s="58"/>
      <c r="GM30" s="58"/>
      <c r="GN30" s="58"/>
      <c r="GO30" s="58"/>
      <c r="GP30" s="58"/>
      <c r="GQ30" s="58"/>
      <c r="GR30" s="58"/>
      <c r="GS30" s="58"/>
      <c r="GT30" s="58"/>
      <c r="GU30" s="58"/>
      <c r="GV30" s="58"/>
      <c r="GW30" s="58"/>
      <c r="GX30" s="58"/>
      <c r="GY30" s="58"/>
      <c r="GZ30" s="58"/>
      <c r="HA30" s="58"/>
      <c r="HB30" s="58"/>
      <c r="HC30" s="58"/>
      <c r="HD30" s="58"/>
      <c r="HE30" s="58"/>
      <c r="HF30" s="58"/>
      <c r="HG30" s="58"/>
      <c r="HH30" s="58"/>
      <c r="HI30" s="58"/>
      <c r="HJ30" s="58"/>
      <c r="HK30" s="58"/>
      <c r="HL30" s="58"/>
      <c r="HM30" s="58"/>
      <c r="HN30" s="58"/>
      <c r="HO30" s="58"/>
      <c r="HP30" s="58"/>
      <c r="HQ30" s="58"/>
      <c r="HR30" s="58"/>
      <c r="HS30" s="58"/>
      <c r="HT30" s="58"/>
      <c r="HU30" s="58"/>
      <c r="HV30" s="58"/>
      <c r="HW30" s="58"/>
      <c r="HX30" s="58"/>
      <c r="HY30" s="58"/>
      <c r="HZ30" s="58"/>
      <c r="IA30" s="58"/>
      <c r="IB30" s="58"/>
      <c r="IC30" s="58"/>
      <c r="ID30" s="58"/>
      <c r="IE30" s="58"/>
      <c r="IF30" s="58"/>
      <c r="IG30" s="58"/>
      <c r="IH30" s="58"/>
      <c r="II30" s="58"/>
    </row>
    <row r="31" s="27" customFormat="1" ht="20" customHeight="1" spans="1:243">
      <c r="A31" s="80">
        <v>21214</v>
      </c>
      <c r="B31" s="80" t="s">
        <v>586</v>
      </c>
      <c r="C31" s="40">
        <v>1000</v>
      </c>
      <c r="D31" s="48"/>
      <c r="E31" s="48">
        <v>-1000</v>
      </c>
      <c r="F31" s="48">
        <v>0</v>
      </c>
      <c r="G31" s="40">
        <v>0</v>
      </c>
      <c r="H31" s="44" t="str">
        <f t="shared" si="0"/>
        <v/>
      </c>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58"/>
      <c r="CG31" s="58"/>
      <c r="CH31" s="58"/>
      <c r="CI31" s="58"/>
      <c r="CJ31" s="58"/>
      <c r="CK31" s="58"/>
      <c r="CL31" s="58"/>
      <c r="CM31" s="58"/>
      <c r="CN31" s="58"/>
      <c r="CO31" s="58"/>
      <c r="CP31" s="58"/>
      <c r="CQ31" s="58"/>
      <c r="CR31" s="58"/>
      <c r="CS31" s="58"/>
      <c r="CT31" s="58"/>
      <c r="CU31" s="58"/>
      <c r="CV31" s="58"/>
      <c r="CW31" s="58"/>
      <c r="CX31" s="58"/>
      <c r="CY31" s="58"/>
      <c r="CZ31" s="58"/>
      <c r="DA31" s="58"/>
      <c r="DB31" s="58"/>
      <c r="DC31" s="58"/>
      <c r="DD31" s="58"/>
      <c r="DE31" s="58"/>
      <c r="DF31" s="58"/>
      <c r="DG31" s="58"/>
      <c r="DH31" s="58"/>
      <c r="DI31" s="58"/>
      <c r="DJ31" s="58"/>
      <c r="DK31" s="58"/>
      <c r="DL31" s="58"/>
      <c r="DM31" s="58"/>
      <c r="DN31" s="58"/>
      <c r="DO31" s="58"/>
      <c r="DP31" s="58"/>
      <c r="DQ31" s="58"/>
      <c r="DR31" s="58"/>
      <c r="DS31" s="58"/>
      <c r="DT31" s="58"/>
      <c r="DU31" s="58"/>
      <c r="DV31" s="58"/>
      <c r="DW31" s="58"/>
      <c r="DX31" s="58"/>
      <c r="DY31" s="58"/>
      <c r="DZ31" s="58"/>
      <c r="EA31" s="58"/>
      <c r="EB31" s="58"/>
      <c r="EC31" s="58"/>
      <c r="ED31" s="58"/>
      <c r="EE31" s="58"/>
      <c r="EF31" s="58"/>
      <c r="EG31" s="58"/>
      <c r="EH31" s="58"/>
      <c r="EI31" s="58"/>
      <c r="EJ31" s="58"/>
      <c r="EK31" s="58"/>
      <c r="EL31" s="58"/>
      <c r="EM31" s="58"/>
      <c r="EN31" s="58"/>
      <c r="EO31" s="58"/>
      <c r="EP31" s="58"/>
      <c r="EQ31" s="58"/>
      <c r="ER31" s="58"/>
      <c r="ES31" s="58"/>
      <c r="ET31" s="58"/>
      <c r="EU31" s="58"/>
      <c r="EV31" s="58"/>
      <c r="EW31" s="58"/>
      <c r="EX31" s="58"/>
      <c r="EY31" s="58"/>
      <c r="EZ31" s="58"/>
      <c r="FA31" s="58"/>
      <c r="FB31" s="58"/>
      <c r="FC31" s="58"/>
      <c r="FD31" s="58"/>
      <c r="FE31" s="58"/>
      <c r="FF31" s="58"/>
      <c r="FG31" s="58"/>
      <c r="FH31" s="58"/>
      <c r="FI31" s="58"/>
      <c r="FJ31" s="58"/>
      <c r="FK31" s="58"/>
      <c r="FL31" s="58"/>
      <c r="FM31" s="58"/>
      <c r="FN31" s="58"/>
      <c r="FO31" s="58"/>
      <c r="FP31" s="58"/>
      <c r="FQ31" s="58"/>
      <c r="FR31" s="58"/>
      <c r="FS31" s="58"/>
      <c r="FT31" s="58"/>
      <c r="FU31" s="58"/>
      <c r="FV31" s="58"/>
      <c r="FW31" s="58"/>
      <c r="FX31" s="58"/>
      <c r="FY31" s="58"/>
      <c r="FZ31" s="58"/>
      <c r="GA31" s="58"/>
      <c r="GB31" s="58"/>
      <c r="GC31" s="58"/>
      <c r="GD31" s="58"/>
      <c r="GE31" s="58"/>
      <c r="GF31" s="58"/>
      <c r="GG31" s="58"/>
      <c r="GH31" s="58"/>
      <c r="GI31" s="58"/>
      <c r="GJ31" s="58"/>
      <c r="GK31" s="58"/>
      <c r="GL31" s="58"/>
      <c r="GM31" s="58"/>
      <c r="GN31" s="58"/>
      <c r="GO31" s="58"/>
      <c r="GP31" s="58"/>
      <c r="GQ31" s="58"/>
      <c r="GR31" s="58"/>
      <c r="GS31" s="58"/>
      <c r="GT31" s="58"/>
      <c r="GU31" s="58"/>
      <c r="GV31" s="58"/>
      <c r="GW31" s="58"/>
      <c r="GX31" s="58"/>
      <c r="GY31" s="58"/>
      <c r="GZ31" s="58"/>
      <c r="HA31" s="58"/>
      <c r="HB31" s="58"/>
      <c r="HC31" s="58"/>
      <c r="HD31" s="58"/>
      <c r="HE31" s="58"/>
      <c r="HF31" s="58"/>
      <c r="HG31" s="58"/>
      <c r="HH31" s="58"/>
      <c r="HI31" s="58"/>
      <c r="HJ31" s="58"/>
      <c r="HK31" s="58"/>
      <c r="HL31" s="58"/>
      <c r="HM31" s="58"/>
      <c r="HN31" s="58"/>
      <c r="HO31" s="58"/>
      <c r="HP31" s="58"/>
      <c r="HQ31" s="58"/>
      <c r="HR31" s="58"/>
      <c r="HS31" s="58"/>
      <c r="HT31" s="58"/>
      <c r="HU31" s="58"/>
      <c r="HV31" s="58"/>
      <c r="HW31" s="58"/>
      <c r="HX31" s="58"/>
      <c r="HY31" s="58"/>
      <c r="HZ31" s="58"/>
      <c r="IA31" s="58"/>
      <c r="IB31" s="58"/>
      <c r="IC31" s="58"/>
      <c r="ID31" s="58"/>
      <c r="IE31" s="58"/>
      <c r="IF31" s="58"/>
      <c r="IG31" s="58"/>
      <c r="IH31" s="58"/>
      <c r="II31" s="58"/>
    </row>
    <row r="32" s="27" customFormat="1" ht="20" customHeight="1" spans="1:243">
      <c r="A32" s="80">
        <v>2121401</v>
      </c>
      <c r="B32" s="80" t="s">
        <v>587</v>
      </c>
      <c r="C32" s="40">
        <v>1000</v>
      </c>
      <c r="D32" s="48"/>
      <c r="E32" s="48">
        <v>-1000</v>
      </c>
      <c r="F32" s="48">
        <v>0</v>
      </c>
      <c r="G32" s="40">
        <v>0</v>
      </c>
      <c r="H32" s="44" t="str">
        <f t="shared" si="0"/>
        <v/>
      </c>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c r="CA32" s="58"/>
      <c r="CB32" s="58"/>
      <c r="CC32" s="58"/>
      <c r="CD32" s="58"/>
      <c r="CE32" s="58"/>
      <c r="CF32" s="58"/>
      <c r="CG32" s="58"/>
      <c r="CH32" s="58"/>
      <c r="CI32" s="58"/>
      <c r="CJ32" s="58"/>
      <c r="CK32" s="58"/>
      <c r="CL32" s="58"/>
      <c r="CM32" s="58"/>
      <c r="CN32" s="58"/>
      <c r="CO32" s="58"/>
      <c r="CP32" s="58"/>
      <c r="CQ32" s="58"/>
      <c r="CR32" s="58"/>
      <c r="CS32" s="58"/>
      <c r="CT32" s="58"/>
      <c r="CU32" s="58"/>
      <c r="CV32" s="58"/>
      <c r="CW32" s="58"/>
      <c r="CX32" s="58"/>
      <c r="CY32" s="58"/>
      <c r="CZ32" s="58"/>
      <c r="DA32" s="58"/>
      <c r="DB32" s="58"/>
      <c r="DC32" s="58"/>
      <c r="DD32" s="58"/>
      <c r="DE32" s="58"/>
      <c r="DF32" s="58"/>
      <c r="DG32" s="58"/>
      <c r="DH32" s="58"/>
      <c r="DI32" s="58"/>
      <c r="DJ32" s="58"/>
      <c r="DK32" s="58"/>
      <c r="DL32" s="58"/>
      <c r="DM32" s="58"/>
      <c r="DN32" s="58"/>
      <c r="DO32" s="58"/>
      <c r="DP32" s="58"/>
      <c r="DQ32" s="58"/>
      <c r="DR32" s="58"/>
      <c r="DS32" s="58"/>
      <c r="DT32" s="58"/>
      <c r="DU32" s="58"/>
      <c r="DV32" s="58"/>
      <c r="DW32" s="58"/>
      <c r="DX32" s="58"/>
      <c r="DY32" s="58"/>
      <c r="DZ32" s="58"/>
      <c r="EA32" s="58"/>
      <c r="EB32" s="58"/>
      <c r="EC32" s="58"/>
      <c r="ED32" s="58"/>
      <c r="EE32" s="58"/>
      <c r="EF32" s="58"/>
      <c r="EG32" s="58"/>
      <c r="EH32" s="58"/>
      <c r="EI32" s="58"/>
      <c r="EJ32" s="58"/>
      <c r="EK32" s="58"/>
      <c r="EL32" s="58"/>
      <c r="EM32" s="58"/>
      <c r="EN32" s="58"/>
      <c r="EO32" s="58"/>
      <c r="EP32" s="58"/>
      <c r="EQ32" s="58"/>
      <c r="ER32" s="58"/>
      <c r="ES32" s="58"/>
      <c r="ET32" s="58"/>
      <c r="EU32" s="58"/>
      <c r="EV32" s="58"/>
      <c r="EW32" s="58"/>
      <c r="EX32" s="58"/>
      <c r="EY32" s="58"/>
      <c r="EZ32" s="58"/>
      <c r="FA32" s="58"/>
      <c r="FB32" s="58"/>
      <c r="FC32" s="58"/>
      <c r="FD32" s="58"/>
      <c r="FE32" s="58"/>
      <c r="FF32" s="58"/>
      <c r="FG32" s="58"/>
      <c r="FH32" s="58"/>
      <c r="FI32" s="58"/>
      <c r="FJ32" s="58"/>
      <c r="FK32" s="58"/>
      <c r="FL32" s="58"/>
      <c r="FM32" s="58"/>
      <c r="FN32" s="58"/>
      <c r="FO32" s="58"/>
      <c r="FP32" s="58"/>
      <c r="FQ32" s="58"/>
      <c r="FR32" s="58"/>
      <c r="FS32" s="58"/>
      <c r="FT32" s="58"/>
      <c r="FU32" s="58"/>
      <c r="FV32" s="58"/>
      <c r="FW32" s="58"/>
      <c r="FX32" s="58"/>
      <c r="FY32" s="58"/>
      <c r="FZ32" s="58"/>
      <c r="GA32" s="58"/>
      <c r="GB32" s="58"/>
      <c r="GC32" s="58"/>
      <c r="GD32" s="58"/>
      <c r="GE32" s="58"/>
      <c r="GF32" s="58"/>
      <c r="GG32" s="58"/>
      <c r="GH32" s="58"/>
      <c r="GI32" s="58"/>
      <c r="GJ32" s="58"/>
      <c r="GK32" s="58"/>
      <c r="GL32" s="58"/>
      <c r="GM32" s="58"/>
      <c r="GN32" s="58"/>
      <c r="GO32" s="58"/>
      <c r="GP32" s="58"/>
      <c r="GQ32" s="58"/>
      <c r="GR32" s="58"/>
      <c r="GS32" s="58"/>
      <c r="GT32" s="58"/>
      <c r="GU32" s="58"/>
      <c r="GV32" s="58"/>
      <c r="GW32" s="58"/>
      <c r="GX32" s="58"/>
      <c r="GY32" s="58"/>
      <c r="GZ32" s="58"/>
      <c r="HA32" s="58"/>
      <c r="HB32" s="58"/>
      <c r="HC32" s="58"/>
      <c r="HD32" s="58"/>
      <c r="HE32" s="58"/>
      <c r="HF32" s="58"/>
      <c r="HG32" s="58"/>
      <c r="HH32" s="58"/>
      <c r="HI32" s="58"/>
      <c r="HJ32" s="58"/>
      <c r="HK32" s="58"/>
      <c r="HL32" s="58"/>
      <c r="HM32" s="58"/>
      <c r="HN32" s="58"/>
      <c r="HO32" s="58"/>
      <c r="HP32" s="58"/>
      <c r="HQ32" s="58"/>
      <c r="HR32" s="58"/>
      <c r="HS32" s="58"/>
      <c r="HT32" s="58"/>
      <c r="HU32" s="58"/>
      <c r="HV32" s="58"/>
      <c r="HW32" s="58"/>
      <c r="HX32" s="58"/>
      <c r="HY32" s="58"/>
      <c r="HZ32" s="58"/>
      <c r="IA32" s="58"/>
      <c r="IB32" s="58"/>
      <c r="IC32" s="58"/>
      <c r="ID32" s="58"/>
      <c r="IE32" s="58"/>
      <c r="IF32" s="58"/>
      <c r="IG32" s="58"/>
      <c r="IH32" s="58"/>
      <c r="II32" s="58"/>
    </row>
    <row r="33" s="27" customFormat="1" ht="20" customHeight="1" spans="1:243">
      <c r="A33" s="80">
        <v>21216</v>
      </c>
      <c r="B33" s="80" t="s">
        <v>589</v>
      </c>
      <c r="C33" s="40">
        <v>0</v>
      </c>
      <c r="D33" s="48">
        <v>40000</v>
      </c>
      <c r="E33" s="48">
        <v>40000</v>
      </c>
      <c r="F33" s="48">
        <v>0</v>
      </c>
      <c r="G33" s="40">
        <v>40000</v>
      </c>
      <c r="H33" s="44">
        <f t="shared" si="0"/>
        <v>1</v>
      </c>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c r="CQ33" s="58"/>
      <c r="CR33" s="58"/>
      <c r="CS33" s="58"/>
      <c r="CT33" s="58"/>
      <c r="CU33" s="58"/>
      <c r="CV33" s="58"/>
      <c r="CW33" s="58"/>
      <c r="CX33" s="58"/>
      <c r="CY33" s="58"/>
      <c r="CZ33" s="58"/>
      <c r="DA33" s="58"/>
      <c r="DB33" s="58"/>
      <c r="DC33" s="58"/>
      <c r="DD33" s="58"/>
      <c r="DE33" s="58"/>
      <c r="DF33" s="58"/>
      <c r="DG33" s="58"/>
      <c r="DH33" s="58"/>
      <c r="DI33" s="58"/>
      <c r="DJ33" s="58"/>
      <c r="DK33" s="58"/>
      <c r="DL33" s="58"/>
      <c r="DM33" s="58"/>
      <c r="DN33" s="58"/>
      <c r="DO33" s="58"/>
      <c r="DP33" s="58"/>
      <c r="DQ33" s="58"/>
      <c r="DR33" s="58"/>
      <c r="DS33" s="58"/>
      <c r="DT33" s="58"/>
      <c r="DU33" s="58"/>
      <c r="DV33" s="58"/>
      <c r="DW33" s="58"/>
      <c r="DX33" s="58"/>
      <c r="DY33" s="58"/>
      <c r="DZ33" s="58"/>
      <c r="EA33" s="58"/>
      <c r="EB33" s="58"/>
      <c r="EC33" s="58"/>
      <c r="ED33" s="58"/>
      <c r="EE33" s="58"/>
      <c r="EF33" s="58"/>
      <c r="EG33" s="58"/>
      <c r="EH33" s="58"/>
      <c r="EI33" s="58"/>
      <c r="EJ33" s="58"/>
      <c r="EK33" s="58"/>
      <c r="EL33" s="58"/>
      <c r="EM33" s="58"/>
      <c r="EN33" s="58"/>
      <c r="EO33" s="58"/>
      <c r="EP33" s="58"/>
      <c r="EQ33" s="58"/>
      <c r="ER33" s="58"/>
      <c r="ES33" s="58"/>
      <c r="ET33" s="58"/>
      <c r="EU33" s="58"/>
      <c r="EV33" s="58"/>
      <c r="EW33" s="58"/>
      <c r="EX33" s="58"/>
      <c r="EY33" s="58"/>
      <c r="EZ33" s="58"/>
      <c r="FA33" s="58"/>
      <c r="FB33" s="58"/>
      <c r="FC33" s="58"/>
      <c r="FD33" s="58"/>
      <c r="FE33" s="58"/>
      <c r="FF33" s="58"/>
      <c r="FG33" s="58"/>
      <c r="FH33" s="58"/>
      <c r="FI33" s="58"/>
      <c r="FJ33" s="58"/>
      <c r="FK33" s="58"/>
      <c r="FL33" s="58"/>
      <c r="FM33" s="58"/>
      <c r="FN33" s="58"/>
      <c r="FO33" s="58"/>
      <c r="FP33" s="58"/>
      <c r="FQ33" s="58"/>
      <c r="FR33" s="58"/>
      <c r="FS33" s="58"/>
      <c r="FT33" s="58"/>
      <c r="FU33" s="58"/>
      <c r="FV33" s="58"/>
      <c r="FW33" s="58"/>
      <c r="FX33" s="58"/>
      <c r="FY33" s="58"/>
      <c r="FZ33" s="58"/>
      <c r="GA33" s="58"/>
      <c r="GB33" s="58"/>
      <c r="GC33" s="58"/>
      <c r="GD33" s="58"/>
      <c r="GE33" s="58"/>
      <c r="GF33" s="58"/>
      <c r="GG33" s="58"/>
      <c r="GH33" s="58"/>
      <c r="GI33" s="58"/>
      <c r="GJ33" s="58"/>
      <c r="GK33" s="58"/>
      <c r="GL33" s="58"/>
      <c r="GM33" s="58"/>
      <c r="GN33" s="58"/>
      <c r="GO33" s="58"/>
      <c r="GP33" s="58"/>
      <c r="GQ33" s="58"/>
      <c r="GR33" s="58"/>
      <c r="GS33" s="58"/>
      <c r="GT33" s="58"/>
      <c r="GU33" s="58"/>
      <c r="GV33" s="58"/>
      <c r="GW33" s="58"/>
      <c r="GX33" s="58"/>
      <c r="GY33" s="58"/>
      <c r="GZ33" s="58"/>
      <c r="HA33" s="58"/>
      <c r="HB33" s="58"/>
      <c r="HC33" s="58"/>
      <c r="HD33" s="58"/>
      <c r="HE33" s="58"/>
      <c r="HF33" s="58"/>
      <c r="HG33" s="58"/>
      <c r="HH33" s="58"/>
      <c r="HI33" s="58"/>
      <c r="HJ33" s="58"/>
      <c r="HK33" s="58"/>
      <c r="HL33" s="58"/>
      <c r="HM33" s="58"/>
      <c r="HN33" s="58"/>
      <c r="HO33" s="58"/>
      <c r="HP33" s="58"/>
      <c r="HQ33" s="58"/>
      <c r="HR33" s="58"/>
      <c r="HS33" s="58"/>
      <c r="HT33" s="58"/>
      <c r="HU33" s="58"/>
      <c r="HV33" s="58"/>
      <c r="HW33" s="58"/>
      <c r="HX33" s="58"/>
      <c r="HY33" s="58"/>
      <c r="HZ33" s="58"/>
      <c r="IA33" s="58"/>
      <c r="IB33" s="58"/>
      <c r="IC33" s="58"/>
      <c r="ID33" s="58"/>
      <c r="IE33" s="58"/>
      <c r="IF33" s="58"/>
      <c r="IG33" s="58"/>
      <c r="IH33" s="58"/>
      <c r="II33" s="58"/>
    </row>
    <row r="34" s="27" customFormat="1" ht="20" customHeight="1" spans="1:243">
      <c r="A34" s="80">
        <v>2121699</v>
      </c>
      <c r="B34" s="80" t="s">
        <v>590</v>
      </c>
      <c r="C34" s="40"/>
      <c r="D34" s="48">
        <v>40000</v>
      </c>
      <c r="E34" s="48">
        <v>40000</v>
      </c>
      <c r="F34" s="48">
        <v>0</v>
      </c>
      <c r="G34" s="40">
        <v>40000</v>
      </c>
      <c r="H34" s="44">
        <f t="shared" si="0"/>
        <v>1</v>
      </c>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8"/>
      <c r="CQ34" s="58"/>
      <c r="CR34" s="58"/>
      <c r="CS34" s="58"/>
      <c r="CT34" s="58"/>
      <c r="CU34" s="58"/>
      <c r="CV34" s="58"/>
      <c r="CW34" s="58"/>
      <c r="CX34" s="58"/>
      <c r="CY34" s="58"/>
      <c r="CZ34" s="58"/>
      <c r="DA34" s="58"/>
      <c r="DB34" s="58"/>
      <c r="DC34" s="58"/>
      <c r="DD34" s="58"/>
      <c r="DE34" s="58"/>
      <c r="DF34" s="58"/>
      <c r="DG34" s="58"/>
      <c r="DH34" s="58"/>
      <c r="DI34" s="58"/>
      <c r="DJ34" s="58"/>
      <c r="DK34" s="58"/>
      <c r="DL34" s="58"/>
      <c r="DM34" s="58"/>
      <c r="DN34" s="58"/>
      <c r="DO34" s="58"/>
      <c r="DP34" s="58"/>
      <c r="DQ34" s="58"/>
      <c r="DR34" s="58"/>
      <c r="DS34" s="58"/>
      <c r="DT34" s="58"/>
      <c r="DU34" s="58"/>
      <c r="DV34" s="58"/>
      <c r="DW34" s="58"/>
      <c r="DX34" s="58"/>
      <c r="DY34" s="58"/>
      <c r="DZ34" s="58"/>
      <c r="EA34" s="58"/>
      <c r="EB34" s="58"/>
      <c r="EC34" s="58"/>
      <c r="ED34" s="58"/>
      <c r="EE34" s="58"/>
      <c r="EF34" s="58"/>
      <c r="EG34" s="58"/>
      <c r="EH34" s="58"/>
      <c r="EI34" s="58"/>
      <c r="EJ34" s="58"/>
      <c r="EK34" s="58"/>
      <c r="EL34" s="58"/>
      <c r="EM34" s="58"/>
      <c r="EN34" s="58"/>
      <c r="EO34" s="58"/>
      <c r="EP34" s="58"/>
      <c r="EQ34" s="58"/>
      <c r="ER34" s="58"/>
      <c r="ES34" s="58"/>
      <c r="ET34" s="58"/>
      <c r="EU34" s="58"/>
      <c r="EV34" s="58"/>
      <c r="EW34" s="58"/>
      <c r="EX34" s="58"/>
      <c r="EY34" s="58"/>
      <c r="EZ34" s="58"/>
      <c r="FA34" s="58"/>
      <c r="FB34" s="58"/>
      <c r="FC34" s="58"/>
      <c r="FD34" s="58"/>
      <c r="FE34" s="58"/>
      <c r="FF34" s="58"/>
      <c r="FG34" s="58"/>
      <c r="FH34" s="58"/>
      <c r="FI34" s="58"/>
      <c r="FJ34" s="58"/>
      <c r="FK34" s="58"/>
      <c r="FL34" s="58"/>
      <c r="FM34" s="58"/>
      <c r="FN34" s="58"/>
      <c r="FO34" s="58"/>
      <c r="FP34" s="58"/>
      <c r="FQ34" s="58"/>
      <c r="FR34" s="58"/>
      <c r="FS34" s="58"/>
      <c r="FT34" s="58"/>
      <c r="FU34" s="58"/>
      <c r="FV34" s="58"/>
      <c r="FW34" s="58"/>
      <c r="FX34" s="58"/>
      <c r="FY34" s="58"/>
      <c r="FZ34" s="58"/>
      <c r="GA34" s="58"/>
      <c r="GB34" s="58"/>
      <c r="GC34" s="58"/>
      <c r="GD34" s="58"/>
      <c r="GE34" s="58"/>
      <c r="GF34" s="58"/>
      <c r="GG34" s="58"/>
      <c r="GH34" s="58"/>
      <c r="GI34" s="58"/>
      <c r="GJ34" s="58"/>
      <c r="GK34" s="58"/>
      <c r="GL34" s="58"/>
      <c r="GM34" s="58"/>
      <c r="GN34" s="58"/>
      <c r="GO34" s="58"/>
      <c r="GP34" s="58"/>
      <c r="GQ34" s="58"/>
      <c r="GR34" s="58"/>
      <c r="GS34" s="58"/>
      <c r="GT34" s="58"/>
      <c r="GU34" s="58"/>
      <c r="GV34" s="58"/>
      <c r="GW34" s="58"/>
      <c r="GX34" s="58"/>
      <c r="GY34" s="58"/>
      <c r="GZ34" s="58"/>
      <c r="HA34" s="58"/>
      <c r="HB34" s="58"/>
      <c r="HC34" s="58"/>
      <c r="HD34" s="58"/>
      <c r="HE34" s="58"/>
      <c r="HF34" s="58"/>
      <c r="HG34" s="58"/>
      <c r="HH34" s="58"/>
      <c r="HI34" s="58"/>
      <c r="HJ34" s="58"/>
      <c r="HK34" s="58"/>
      <c r="HL34" s="58"/>
      <c r="HM34" s="58"/>
      <c r="HN34" s="58"/>
      <c r="HO34" s="58"/>
      <c r="HP34" s="58"/>
      <c r="HQ34" s="58"/>
      <c r="HR34" s="58"/>
      <c r="HS34" s="58"/>
      <c r="HT34" s="58"/>
      <c r="HU34" s="58"/>
      <c r="HV34" s="58"/>
      <c r="HW34" s="58"/>
      <c r="HX34" s="58"/>
      <c r="HY34" s="58"/>
      <c r="HZ34" s="58"/>
      <c r="IA34" s="58"/>
      <c r="IB34" s="58"/>
      <c r="IC34" s="58"/>
      <c r="ID34" s="58"/>
      <c r="IE34" s="58"/>
      <c r="IF34" s="58"/>
      <c r="IG34" s="58"/>
      <c r="IH34" s="58"/>
      <c r="II34" s="58"/>
    </row>
    <row r="35" s="27" customFormat="1" ht="20" customHeight="1" spans="1:243">
      <c r="A35" s="80">
        <v>229</v>
      </c>
      <c r="B35" s="80" t="s">
        <v>439</v>
      </c>
      <c r="C35" s="40">
        <v>5412.418</v>
      </c>
      <c r="D35" s="48">
        <v>54256.263</v>
      </c>
      <c r="E35" s="48">
        <v>48914.845</v>
      </c>
      <c r="F35" s="48">
        <v>-71</v>
      </c>
      <c r="G35" s="40">
        <v>54039</v>
      </c>
      <c r="H35" s="44">
        <f t="shared" si="0"/>
        <v>0.995995614368059</v>
      </c>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c r="CR35" s="58"/>
      <c r="CS35" s="58"/>
      <c r="CT35" s="58"/>
      <c r="CU35" s="58"/>
      <c r="CV35" s="58"/>
      <c r="CW35" s="58"/>
      <c r="CX35" s="58"/>
      <c r="CY35" s="58"/>
      <c r="CZ35" s="58"/>
      <c r="DA35" s="58"/>
      <c r="DB35" s="58"/>
      <c r="DC35" s="58"/>
      <c r="DD35" s="58"/>
      <c r="DE35" s="58"/>
      <c r="DF35" s="58"/>
      <c r="DG35" s="58"/>
      <c r="DH35" s="58"/>
      <c r="DI35" s="58"/>
      <c r="DJ35" s="58"/>
      <c r="DK35" s="58"/>
      <c r="DL35" s="58"/>
      <c r="DM35" s="58"/>
      <c r="DN35" s="58"/>
      <c r="DO35" s="58"/>
      <c r="DP35" s="58"/>
      <c r="DQ35" s="58"/>
      <c r="DR35" s="58"/>
      <c r="DS35" s="58"/>
      <c r="DT35" s="58"/>
      <c r="DU35" s="58"/>
      <c r="DV35" s="58"/>
      <c r="DW35" s="58"/>
      <c r="DX35" s="58"/>
      <c r="DY35" s="58"/>
      <c r="DZ35" s="58"/>
      <c r="EA35" s="58"/>
      <c r="EB35" s="58"/>
      <c r="EC35" s="58"/>
      <c r="ED35" s="58"/>
      <c r="EE35" s="58"/>
      <c r="EF35" s="58"/>
      <c r="EG35" s="58"/>
      <c r="EH35" s="58"/>
      <c r="EI35" s="58"/>
      <c r="EJ35" s="58"/>
      <c r="EK35" s="58"/>
      <c r="EL35" s="58"/>
      <c r="EM35" s="58"/>
      <c r="EN35" s="58"/>
      <c r="EO35" s="58"/>
      <c r="EP35" s="58"/>
      <c r="EQ35" s="58"/>
      <c r="ER35" s="58"/>
      <c r="ES35" s="58"/>
      <c r="ET35" s="58"/>
      <c r="EU35" s="58"/>
      <c r="EV35" s="58"/>
      <c r="EW35" s="58"/>
      <c r="EX35" s="58"/>
      <c r="EY35" s="58"/>
      <c r="EZ35" s="58"/>
      <c r="FA35" s="58"/>
      <c r="FB35" s="58"/>
      <c r="FC35" s="58"/>
      <c r="FD35" s="58"/>
      <c r="FE35" s="58"/>
      <c r="FF35" s="58"/>
      <c r="FG35" s="58"/>
      <c r="FH35" s="58"/>
      <c r="FI35" s="58"/>
      <c r="FJ35" s="58"/>
      <c r="FK35" s="58"/>
      <c r="FL35" s="58"/>
      <c r="FM35" s="58"/>
      <c r="FN35" s="58"/>
      <c r="FO35" s="58"/>
      <c r="FP35" s="58"/>
      <c r="FQ35" s="58"/>
      <c r="FR35" s="58"/>
      <c r="FS35" s="58"/>
      <c r="FT35" s="58"/>
      <c r="FU35" s="58"/>
      <c r="FV35" s="58"/>
      <c r="FW35" s="58"/>
      <c r="FX35" s="58"/>
      <c r="FY35" s="58"/>
      <c r="FZ35" s="58"/>
      <c r="GA35" s="58"/>
      <c r="GB35" s="58"/>
      <c r="GC35" s="58"/>
      <c r="GD35" s="58"/>
      <c r="GE35" s="58"/>
      <c r="GF35" s="58"/>
      <c r="GG35" s="58"/>
      <c r="GH35" s="58"/>
      <c r="GI35" s="58"/>
      <c r="GJ35" s="58"/>
      <c r="GK35" s="58"/>
      <c r="GL35" s="58"/>
      <c r="GM35" s="58"/>
      <c r="GN35" s="58"/>
      <c r="GO35" s="58"/>
      <c r="GP35" s="58"/>
      <c r="GQ35" s="58"/>
      <c r="GR35" s="58"/>
      <c r="GS35" s="58"/>
      <c r="GT35" s="58"/>
      <c r="GU35" s="58"/>
      <c r="GV35" s="58"/>
      <c r="GW35" s="58"/>
      <c r="GX35" s="58"/>
      <c r="GY35" s="58"/>
      <c r="GZ35" s="58"/>
      <c r="HA35" s="58"/>
      <c r="HB35" s="58"/>
      <c r="HC35" s="58"/>
      <c r="HD35" s="58"/>
      <c r="HE35" s="58"/>
      <c r="HF35" s="58"/>
      <c r="HG35" s="58"/>
      <c r="HH35" s="58"/>
      <c r="HI35" s="58"/>
      <c r="HJ35" s="58"/>
      <c r="HK35" s="58"/>
      <c r="HL35" s="58"/>
      <c r="HM35" s="58"/>
      <c r="HN35" s="58"/>
      <c r="HO35" s="58"/>
      <c r="HP35" s="58"/>
      <c r="HQ35" s="58"/>
      <c r="HR35" s="58"/>
      <c r="HS35" s="58"/>
      <c r="HT35" s="58"/>
      <c r="HU35" s="58"/>
      <c r="HV35" s="58"/>
      <c r="HW35" s="58"/>
      <c r="HX35" s="58"/>
      <c r="HY35" s="58"/>
      <c r="HZ35" s="58"/>
      <c r="IA35" s="58"/>
      <c r="IB35" s="58"/>
      <c r="IC35" s="58"/>
      <c r="ID35" s="58"/>
      <c r="IE35" s="58"/>
      <c r="IF35" s="58"/>
      <c r="IG35" s="58"/>
      <c r="IH35" s="58"/>
      <c r="II35" s="58"/>
    </row>
    <row r="36" s="27" customFormat="1" ht="20" customHeight="1" spans="1:243">
      <c r="A36" s="80">
        <v>22904</v>
      </c>
      <c r="B36" s="80" t="s">
        <v>620</v>
      </c>
      <c r="C36" s="40">
        <v>5100</v>
      </c>
      <c r="D36" s="48">
        <v>54100</v>
      </c>
      <c r="E36" s="48">
        <v>49000</v>
      </c>
      <c r="F36" s="48">
        <v>0</v>
      </c>
      <c r="G36" s="40">
        <v>53673</v>
      </c>
      <c r="H36" s="44">
        <f t="shared" si="0"/>
        <v>0.992107208872458</v>
      </c>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8"/>
      <c r="CA36" s="58"/>
      <c r="CB36" s="58"/>
      <c r="CC36" s="58"/>
      <c r="CD36" s="58"/>
      <c r="CE36" s="58"/>
      <c r="CF36" s="58"/>
      <c r="CG36" s="58"/>
      <c r="CH36" s="58"/>
      <c r="CI36" s="58"/>
      <c r="CJ36" s="58"/>
      <c r="CK36" s="58"/>
      <c r="CL36" s="58"/>
      <c r="CM36" s="58"/>
      <c r="CN36" s="58"/>
      <c r="CO36" s="58"/>
      <c r="CP36" s="58"/>
      <c r="CQ36" s="58"/>
      <c r="CR36" s="58"/>
      <c r="CS36" s="58"/>
      <c r="CT36" s="58"/>
      <c r="CU36" s="58"/>
      <c r="CV36" s="58"/>
      <c r="CW36" s="58"/>
      <c r="CX36" s="58"/>
      <c r="CY36" s="58"/>
      <c r="CZ36" s="58"/>
      <c r="DA36" s="58"/>
      <c r="DB36" s="58"/>
      <c r="DC36" s="58"/>
      <c r="DD36" s="58"/>
      <c r="DE36" s="58"/>
      <c r="DF36" s="58"/>
      <c r="DG36" s="58"/>
      <c r="DH36" s="58"/>
      <c r="DI36" s="58"/>
      <c r="DJ36" s="58"/>
      <c r="DK36" s="58"/>
      <c r="DL36" s="58"/>
      <c r="DM36" s="58"/>
      <c r="DN36" s="58"/>
      <c r="DO36" s="58"/>
      <c r="DP36" s="58"/>
      <c r="DQ36" s="58"/>
      <c r="DR36" s="58"/>
      <c r="DS36" s="58"/>
      <c r="DT36" s="58"/>
      <c r="DU36" s="58"/>
      <c r="DV36" s="58"/>
      <c r="DW36" s="58"/>
      <c r="DX36" s="58"/>
      <c r="DY36" s="58"/>
      <c r="DZ36" s="58"/>
      <c r="EA36" s="58"/>
      <c r="EB36" s="58"/>
      <c r="EC36" s="58"/>
      <c r="ED36" s="58"/>
      <c r="EE36" s="58"/>
      <c r="EF36" s="58"/>
      <c r="EG36" s="58"/>
      <c r="EH36" s="58"/>
      <c r="EI36" s="58"/>
      <c r="EJ36" s="58"/>
      <c r="EK36" s="58"/>
      <c r="EL36" s="58"/>
      <c r="EM36" s="58"/>
      <c r="EN36" s="58"/>
      <c r="EO36" s="58"/>
      <c r="EP36" s="58"/>
      <c r="EQ36" s="58"/>
      <c r="ER36" s="58"/>
      <c r="ES36" s="58"/>
      <c r="ET36" s="58"/>
      <c r="EU36" s="58"/>
      <c r="EV36" s="58"/>
      <c r="EW36" s="58"/>
      <c r="EX36" s="58"/>
      <c r="EY36" s="58"/>
      <c r="EZ36" s="58"/>
      <c r="FA36" s="58"/>
      <c r="FB36" s="58"/>
      <c r="FC36" s="58"/>
      <c r="FD36" s="58"/>
      <c r="FE36" s="58"/>
      <c r="FF36" s="58"/>
      <c r="FG36" s="58"/>
      <c r="FH36" s="58"/>
      <c r="FI36" s="58"/>
      <c r="FJ36" s="58"/>
      <c r="FK36" s="58"/>
      <c r="FL36" s="58"/>
      <c r="FM36" s="58"/>
      <c r="FN36" s="58"/>
      <c r="FO36" s="58"/>
      <c r="FP36" s="58"/>
      <c r="FQ36" s="58"/>
      <c r="FR36" s="58"/>
      <c r="FS36" s="58"/>
      <c r="FT36" s="58"/>
      <c r="FU36" s="58"/>
      <c r="FV36" s="58"/>
      <c r="FW36" s="58"/>
      <c r="FX36" s="58"/>
      <c r="FY36" s="58"/>
      <c r="FZ36" s="58"/>
      <c r="GA36" s="58"/>
      <c r="GB36" s="58"/>
      <c r="GC36" s="58"/>
      <c r="GD36" s="58"/>
      <c r="GE36" s="58"/>
      <c r="GF36" s="58"/>
      <c r="GG36" s="58"/>
      <c r="GH36" s="58"/>
      <c r="GI36" s="58"/>
      <c r="GJ36" s="58"/>
      <c r="GK36" s="58"/>
      <c r="GL36" s="58"/>
      <c r="GM36" s="58"/>
      <c r="GN36" s="58"/>
      <c r="GO36" s="58"/>
      <c r="GP36" s="58"/>
      <c r="GQ36" s="58"/>
      <c r="GR36" s="58"/>
      <c r="GS36" s="58"/>
      <c r="GT36" s="58"/>
      <c r="GU36" s="58"/>
      <c r="GV36" s="58"/>
      <c r="GW36" s="58"/>
      <c r="GX36" s="58"/>
      <c r="GY36" s="58"/>
      <c r="GZ36" s="58"/>
      <c r="HA36" s="58"/>
      <c r="HB36" s="58"/>
      <c r="HC36" s="58"/>
      <c r="HD36" s="58"/>
      <c r="HE36" s="58"/>
      <c r="HF36" s="58"/>
      <c r="HG36" s="58"/>
      <c r="HH36" s="58"/>
      <c r="HI36" s="58"/>
      <c r="HJ36" s="58"/>
      <c r="HK36" s="58"/>
      <c r="HL36" s="58"/>
      <c r="HM36" s="58"/>
      <c r="HN36" s="58"/>
      <c r="HO36" s="58"/>
      <c r="HP36" s="58"/>
      <c r="HQ36" s="58"/>
      <c r="HR36" s="58"/>
      <c r="HS36" s="58"/>
      <c r="HT36" s="58"/>
      <c r="HU36" s="58"/>
      <c r="HV36" s="58"/>
      <c r="HW36" s="58"/>
      <c r="HX36" s="58"/>
      <c r="HY36" s="58"/>
      <c r="HZ36" s="58"/>
      <c r="IA36" s="58"/>
      <c r="IB36" s="58"/>
      <c r="IC36" s="58"/>
      <c r="ID36" s="58"/>
      <c r="IE36" s="58"/>
      <c r="IF36" s="58"/>
      <c r="IG36" s="58"/>
      <c r="IH36" s="58"/>
      <c r="II36" s="58"/>
    </row>
    <row r="37" s="27" customFormat="1" ht="20" customHeight="1" spans="1:243">
      <c r="A37" s="80">
        <v>2290401</v>
      </c>
      <c r="B37" s="80" t="s">
        <v>592</v>
      </c>
      <c r="C37" s="40">
        <v>5100</v>
      </c>
      <c r="D37" s="48">
        <v>200</v>
      </c>
      <c r="E37" s="48">
        <v>-4900</v>
      </c>
      <c r="F37" s="48">
        <v>0</v>
      </c>
      <c r="G37" s="40">
        <v>107</v>
      </c>
      <c r="H37" s="44">
        <f t="shared" si="0"/>
        <v>0.535</v>
      </c>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58"/>
      <c r="CA37" s="58"/>
      <c r="CB37" s="58"/>
      <c r="CC37" s="58"/>
      <c r="CD37" s="58"/>
      <c r="CE37" s="58"/>
      <c r="CF37" s="58"/>
      <c r="CG37" s="58"/>
      <c r="CH37" s="58"/>
      <c r="CI37" s="58"/>
      <c r="CJ37" s="58"/>
      <c r="CK37" s="58"/>
      <c r="CL37" s="58"/>
      <c r="CM37" s="58"/>
      <c r="CN37" s="58"/>
      <c r="CO37" s="58"/>
      <c r="CP37" s="58"/>
      <c r="CQ37" s="58"/>
      <c r="CR37" s="58"/>
      <c r="CS37" s="58"/>
      <c r="CT37" s="58"/>
      <c r="CU37" s="58"/>
      <c r="CV37" s="58"/>
      <c r="CW37" s="58"/>
      <c r="CX37" s="58"/>
      <c r="CY37" s="58"/>
      <c r="CZ37" s="58"/>
      <c r="DA37" s="58"/>
      <c r="DB37" s="58"/>
      <c r="DC37" s="58"/>
      <c r="DD37" s="58"/>
      <c r="DE37" s="58"/>
      <c r="DF37" s="58"/>
      <c r="DG37" s="58"/>
      <c r="DH37" s="58"/>
      <c r="DI37" s="58"/>
      <c r="DJ37" s="58"/>
      <c r="DK37" s="58"/>
      <c r="DL37" s="58"/>
      <c r="DM37" s="58"/>
      <c r="DN37" s="58"/>
      <c r="DO37" s="58"/>
      <c r="DP37" s="58"/>
      <c r="DQ37" s="58"/>
      <c r="DR37" s="58"/>
      <c r="DS37" s="58"/>
      <c r="DT37" s="58"/>
      <c r="DU37" s="58"/>
      <c r="DV37" s="58"/>
      <c r="DW37" s="58"/>
      <c r="DX37" s="58"/>
      <c r="DY37" s="58"/>
      <c r="DZ37" s="58"/>
      <c r="EA37" s="58"/>
      <c r="EB37" s="58"/>
      <c r="EC37" s="58"/>
      <c r="ED37" s="58"/>
      <c r="EE37" s="58"/>
      <c r="EF37" s="58"/>
      <c r="EG37" s="58"/>
      <c r="EH37" s="58"/>
      <c r="EI37" s="58"/>
      <c r="EJ37" s="58"/>
      <c r="EK37" s="58"/>
      <c r="EL37" s="58"/>
      <c r="EM37" s="58"/>
      <c r="EN37" s="58"/>
      <c r="EO37" s="58"/>
      <c r="EP37" s="58"/>
      <c r="EQ37" s="58"/>
      <c r="ER37" s="58"/>
      <c r="ES37" s="58"/>
      <c r="ET37" s="58"/>
      <c r="EU37" s="58"/>
      <c r="EV37" s="58"/>
      <c r="EW37" s="58"/>
      <c r="EX37" s="58"/>
      <c r="EY37" s="58"/>
      <c r="EZ37" s="58"/>
      <c r="FA37" s="58"/>
      <c r="FB37" s="58"/>
      <c r="FC37" s="58"/>
      <c r="FD37" s="58"/>
      <c r="FE37" s="58"/>
      <c r="FF37" s="58"/>
      <c r="FG37" s="58"/>
      <c r="FH37" s="58"/>
      <c r="FI37" s="58"/>
      <c r="FJ37" s="58"/>
      <c r="FK37" s="58"/>
      <c r="FL37" s="58"/>
      <c r="FM37" s="58"/>
      <c r="FN37" s="58"/>
      <c r="FO37" s="58"/>
      <c r="FP37" s="58"/>
      <c r="FQ37" s="58"/>
      <c r="FR37" s="58"/>
      <c r="FS37" s="58"/>
      <c r="FT37" s="58"/>
      <c r="FU37" s="58"/>
      <c r="FV37" s="58"/>
      <c r="FW37" s="58"/>
      <c r="FX37" s="58"/>
      <c r="FY37" s="58"/>
      <c r="FZ37" s="58"/>
      <c r="GA37" s="58"/>
      <c r="GB37" s="58"/>
      <c r="GC37" s="58"/>
      <c r="GD37" s="58"/>
      <c r="GE37" s="58"/>
      <c r="GF37" s="58"/>
      <c r="GG37" s="58"/>
      <c r="GH37" s="58"/>
      <c r="GI37" s="58"/>
      <c r="GJ37" s="58"/>
      <c r="GK37" s="58"/>
      <c r="GL37" s="58"/>
      <c r="GM37" s="58"/>
      <c r="GN37" s="58"/>
      <c r="GO37" s="58"/>
      <c r="GP37" s="58"/>
      <c r="GQ37" s="58"/>
      <c r="GR37" s="58"/>
      <c r="GS37" s="58"/>
      <c r="GT37" s="58"/>
      <c r="GU37" s="58"/>
      <c r="GV37" s="58"/>
      <c r="GW37" s="58"/>
      <c r="GX37" s="58"/>
      <c r="GY37" s="58"/>
      <c r="GZ37" s="58"/>
      <c r="HA37" s="58"/>
      <c r="HB37" s="58"/>
      <c r="HC37" s="58"/>
      <c r="HD37" s="58"/>
      <c r="HE37" s="58"/>
      <c r="HF37" s="58"/>
      <c r="HG37" s="58"/>
      <c r="HH37" s="58"/>
      <c r="HI37" s="58"/>
      <c r="HJ37" s="58"/>
      <c r="HK37" s="58"/>
      <c r="HL37" s="58"/>
      <c r="HM37" s="58"/>
      <c r="HN37" s="58"/>
      <c r="HO37" s="58"/>
      <c r="HP37" s="58"/>
      <c r="HQ37" s="58"/>
      <c r="HR37" s="58"/>
      <c r="HS37" s="58"/>
      <c r="HT37" s="58"/>
      <c r="HU37" s="58"/>
      <c r="HV37" s="58"/>
      <c r="HW37" s="58"/>
      <c r="HX37" s="58"/>
      <c r="HY37" s="58"/>
      <c r="HZ37" s="58"/>
      <c r="IA37" s="58"/>
      <c r="IB37" s="58"/>
      <c r="IC37" s="58"/>
      <c r="ID37" s="58"/>
      <c r="IE37" s="58"/>
      <c r="IF37" s="58"/>
      <c r="IG37" s="58"/>
      <c r="IH37" s="58"/>
      <c r="II37" s="58"/>
    </row>
    <row r="38" s="27" customFormat="1" ht="20" customHeight="1" spans="1:243">
      <c r="A38" s="80">
        <v>2290402</v>
      </c>
      <c r="B38" s="80" t="s">
        <v>593</v>
      </c>
      <c r="C38" s="40"/>
      <c r="D38" s="48">
        <v>52000</v>
      </c>
      <c r="E38" s="48">
        <v>52000</v>
      </c>
      <c r="F38" s="48">
        <v>0</v>
      </c>
      <c r="G38" s="40">
        <v>51666</v>
      </c>
      <c r="H38" s="44">
        <f t="shared" si="0"/>
        <v>0.993576923076923</v>
      </c>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58"/>
      <c r="BY38" s="58"/>
      <c r="BZ38" s="58"/>
      <c r="CA38" s="58"/>
      <c r="CB38" s="58"/>
      <c r="CC38" s="58"/>
      <c r="CD38" s="58"/>
      <c r="CE38" s="58"/>
      <c r="CF38" s="58"/>
      <c r="CG38" s="58"/>
      <c r="CH38" s="58"/>
      <c r="CI38" s="58"/>
      <c r="CJ38" s="58"/>
      <c r="CK38" s="58"/>
      <c r="CL38" s="58"/>
      <c r="CM38" s="58"/>
      <c r="CN38" s="58"/>
      <c r="CO38" s="58"/>
      <c r="CP38" s="58"/>
      <c r="CQ38" s="58"/>
      <c r="CR38" s="58"/>
      <c r="CS38" s="58"/>
      <c r="CT38" s="58"/>
      <c r="CU38" s="58"/>
      <c r="CV38" s="58"/>
      <c r="CW38" s="58"/>
      <c r="CX38" s="58"/>
      <c r="CY38" s="58"/>
      <c r="CZ38" s="58"/>
      <c r="DA38" s="58"/>
      <c r="DB38" s="58"/>
      <c r="DC38" s="58"/>
      <c r="DD38" s="58"/>
      <c r="DE38" s="58"/>
      <c r="DF38" s="58"/>
      <c r="DG38" s="58"/>
      <c r="DH38" s="58"/>
      <c r="DI38" s="58"/>
      <c r="DJ38" s="58"/>
      <c r="DK38" s="58"/>
      <c r="DL38" s="58"/>
      <c r="DM38" s="58"/>
      <c r="DN38" s="58"/>
      <c r="DO38" s="58"/>
      <c r="DP38" s="58"/>
      <c r="DQ38" s="58"/>
      <c r="DR38" s="58"/>
      <c r="DS38" s="58"/>
      <c r="DT38" s="58"/>
      <c r="DU38" s="58"/>
      <c r="DV38" s="58"/>
      <c r="DW38" s="58"/>
      <c r="DX38" s="58"/>
      <c r="DY38" s="58"/>
      <c r="DZ38" s="58"/>
      <c r="EA38" s="58"/>
      <c r="EB38" s="58"/>
      <c r="EC38" s="58"/>
      <c r="ED38" s="58"/>
      <c r="EE38" s="58"/>
      <c r="EF38" s="58"/>
      <c r="EG38" s="58"/>
      <c r="EH38" s="58"/>
      <c r="EI38" s="58"/>
      <c r="EJ38" s="58"/>
      <c r="EK38" s="58"/>
      <c r="EL38" s="58"/>
      <c r="EM38" s="58"/>
      <c r="EN38" s="58"/>
      <c r="EO38" s="58"/>
      <c r="EP38" s="58"/>
      <c r="EQ38" s="58"/>
      <c r="ER38" s="58"/>
      <c r="ES38" s="58"/>
      <c r="ET38" s="58"/>
      <c r="EU38" s="58"/>
      <c r="EV38" s="58"/>
      <c r="EW38" s="58"/>
      <c r="EX38" s="58"/>
      <c r="EY38" s="58"/>
      <c r="EZ38" s="58"/>
      <c r="FA38" s="58"/>
      <c r="FB38" s="58"/>
      <c r="FC38" s="58"/>
      <c r="FD38" s="58"/>
      <c r="FE38" s="58"/>
      <c r="FF38" s="58"/>
      <c r="FG38" s="58"/>
      <c r="FH38" s="58"/>
      <c r="FI38" s="58"/>
      <c r="FJ38" s="58"/>
      <c r="FK38" s="58"/>
      <c r="FL38" s="58"/>
      <c r="FM38" s="58"/>
      <c r="FN38" s="58"/>
      <c r="FO38" s="58"/>
      <c r="FP38" s="58"/>
      <c r="FQ38" s="58"/>
      <c r="FR38" s="58"/>
      <c r="FS38" s="58"/>
      <c r="FT38" s="58"/>
      <c r="FU38" s="58"/>
      <c r="FV38" s="58"/>
      <c r="FW38" s="58"/>
      <c r="FX38" s="58"/>
      <c r="FY38" s="58"/>
      <c r="FZ38" s="58"/>
      <c r="GA38" s="58"/>
      <c r="GB38" s="58"/>
      <c r="GC38" s="58"/>
      <c r="GD38" s="58"/>
      <c r="GE38" s="58"/>
      <c r="GF38" s="58"/>
      <c r="GG38" s="58"/>
      <c r="GH38" s="58"/>
      <c r="GI38" s="58"/>
      <c r="GJ38" s="58"/>
      <c r="GK38" s="58"/>
      <c r="GL38" s="58"/>
      <c r="GM38" s="58"/>
      <c r="GN38" s="58"/>
      <c r="GO38" s="58"/>
      <c r="GP38" s="58"/>
      <c r="GQ38" s="58"/>
      <c r="GR38" s="58"/>
      <c r="GS38" s="58"/>
      <c r="GT38" s="58"/>
      <c r="GU38" s="58"/>
      <c r="GV38" s="58"/>
      <c r="GW38" s="58"/>
      <c r="GX38" s="58"/>
      <c r="GY38" s="58"/>
      <c r="GZ38" s="58"/>
      <c r="HA38" s="58"/>
      <c r="HB38" s="58"/>
      <c r="HC38" s="58"/>
      <c r="HD38" s="58"/>
      <c r="HE38" s="58"/>
      <c r="HF38" s="58"/>
      <c r="HG38" s="58"/>
      <c r="HH38" s="58"/>
      <c r="HI38" s="58"/>
      <c r="HJ38" s="58"/>
      <c r="HK38" s="58"/>
      <c r="HL38" s="58"/>
      <c r="HM38" s="58"/>
      <c r="HN38" s="58"/>
      <c r="HO38" s="58"/>
      <c r="HP38" s="58"/>
      <c r="HQ38" s="58"/>
      <c r="HR38" s="58"/>
      <c r="HS38" s="58"/>
      <c r="HT38" s="58"/>
      <c r="HU38" s="58"/>
      <c r="HV38" s="58"/>
      <c r="HW38" s="58"/>
      <c r="HX38" s="58"/>
      <c r="HY38" s="58"/>
      <c r="HZ38" s="58"/>
      <c r="IA38" s="58"/>
      <c r="IB38" s="58"/>
      <c r="IC38" s="58"/>
      <c r="ID38" s="58"/>
      <c r="IE38" s="58"/>
      <c r="IF38" s="58"/>
      <c r="IG38" s="58"/>
      <c r="IH38" s="58"/>
      <c r="II38" s="58"/>
    </row>
    <row r="39" s="27" customFormat="1" ht="20" customHeight="1" spans="1:243">
      <c r="A39" s="80">
        <v>2290403</v>
      </c>
      <c r="B39" s="80" t="s">
        <v>594</v>
      </c>
      <c r="C39" s="40"/>
      <c r="D39" s="48">
        <v>1900</v>
      </c>
      <c r="E39" s="48">
        <v>1900</v>
      </c>
      <c r="F39" s="48">
        <v>0</v>
      </c>
      <c r="G39" s="40">
        <v>1900</v>
      </c>
      <c r="H39" s="44">
        <f t="shared" si="0"/>
        <v>1</v>
      </c>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58"/>
      <c r="BY39" s="58"/>
      <c r="BZ39" s="58"/>
      <c r="CA39" s="58"/>
      <c r="CB39" s="58"/>
      <c r="CC39" s="58"/>
      <c r="CD39" s="58"/>
      <c r="CE39" s="58"/>
      <c r="CF39" s="58"/>
      <c r="CG39" s="58"/>
      <c r="CH39" s="58"/>
      <c r="CI39" s="58"/>
      <c r="CJ39" s="58"/>
      <c r="CK39" s="58"/>
      <c r="CL39" s="58"/>
      <c r="CM39" s="58"/>
      <c r="CN39" s="58"/>
      <c r="CO39" s="58"/>
      <c r="CP39" s="58"/>
      <c r="CQ39" s="58"/>
      <c r="CR39" s="58"/>
      <c r="CS39" s="58"/>
      <c r="CT39" s="58"/>
      <c r="CU39" s="58"/>
      <c r="CV39" s="58"/>
      <c r="CW39" s="58"/>
      <c r="CX39" s="58"/>
      <c r="CY39" s="58"/>
      <c r="CZ39" s="58"/>
      <c r="DA39" s="58"/>
      <c r="DB39" s="58"/>
      <c r="DC39" s="58"/>
      <c r="DD39" s="58"/>
      <c r="DE39" s="58"/>
      <c r="DF39" s="58"/>
      <c r="DG39" s="58"/>
      <c r="DH39" s="58"/>
      <c r="DI39" s="58"/>
      <c r="DJ39" s="58"/>
      <c r="DK39" s="58"/>
      <c r="DL39" s="58"/>
      <c r="DM39" s="58"/>
      <c r="DN39" s="58"/>
      <c r="DO39" s="58"/>
      <c r="DP39" s="58"/>
      <c r="DQ39" s="58"/>
      <c r="DR39" s="58"/>
      <c r="DS39" s="58"/>
      <c r="DT39" s="58"/>
      <c r="DU39" s="58"/>
      <c r="DV39" s="58"/>
      <c r="DW39" s="58"/>
      <c r="DX39" s="58"/>
      <c r="DY39" s="58"/>
      <c r="DZ39" s="58"/>
      <c r="EA39" s="58"/>
      <c r="EB39" s="58"/>
      <c r="EC39" s="58"/>
      <c r="ED39" s="58"/>
      <c r="EE39" s="58"/>
      <c r="EF39" s="58"/>
      <c r="EG39" s="58"/>
      <c r="EH39" s="58"/>
      <c r="EI39" s="58"/>
      <c r="EJ39" s="58"/>
      <c r="EK39" s="58"/>
      <c r="EL39" s="58"/>
      <c r="EM39" s="58"/>
      <c r="EN39" s="58"/>
      <c r="EO39" s="58"/>
      <c r="EP39" s="58"/>
      <c r="EQ39" s="58"/>
      <c r="ER39" s="58"/>
      <c r="ES39" s="58"/>
      <c r="ET39" s="58"/>
      <c r="EU39" s="58"/>
      <c r="EV39" s="58"/>
      <c r="EW39" s="58"/>
      <c r="EX39" s="58"/>
      <c r="EY39" s="58"/>
      <c r="EZ39" s="58"/>
      <c r="FA39" s="58"/>
      <c r="FB39" s="58"/>
      <c r="FC39" s="58"/>
      <c r="FD39" s="58"/>
      <c r="FE39" s="58"/>
      <c r="FF39" s="58"/>
      <c r="FG39" s="58"/>
      <c r="FH39" s="58"/>
      <c r="FI39" s="58"/>
      <c r="FJ39" s="58"/>
      <c r="FK39" s="58"/>
      <c r="FL39" s="58"/>
      <c r="FM39" s="58"/>
      <c r="FN39" s="58"/>
      <c r="FO39" s="58"/>
      <c r="FP39" s="58"/>
      <c r="FQ39" s="58"/>
      <c r="FR39" s="58"/>
      <c r="FS39" s="58"/>
      <c r="FT39" s="58"/>
      <c r="FU39" s="58"/>
      <c r="FV39" s="58"/>
      <c r="FW39" s="58"/>
      <c r="FX39" s="58"/>
      <c r="FY39" s="58"/>
      <c r="FZ39" s="58"/>
      <c r="GA39" s="58"/>
      <c r="GB39" s="58"/>
      <c r="GC39" s="58"/>
      <c r="GD39" s="58"/>
      <c r="GE39" s="58"/>
      <c r="GF39" s="58"/>
      <c r="GG39" s="58"/>
      <c r="GH39" s="58"/>
      <c r="GI39" s="58"/>
      <c r="GJ39" s="58"/>
      <c r="GK39" s="58"/>
      <c r="GL39" s="58"/>
      <c r="GM39" s="58"/>
      <c r="GN39" s="58"/>
      <c r="GO39" s="58"/>
      <c r="GP39" s="58"/>
      <c r="GQ39" s="58"/>
      <c r="GR39" s="58"/>
      <c r="GS39" s="58"/>
      <c r="GT39" s="58"/>
      <c r="GU39" s="58"/>
      <c r="GV39" s="58"/>
      <c r="GW39" s="58"/>
      <c r="GX39" s="58"/>
      <c r="GY39" s="58"/>
      <c r="GZ39" s="58"/>
      <c r="HA39" s="58"/>
      <c r="HB39" s="58"/>
      <c r="HC39" s="58"/>
      <c r="HD39" s="58"/>
      <c r="HE39" s="58"/>
      <c r="HF39" s="58"/>
      <c r="HG39" s="58"/>
      <c r="HH39" s="58"/>
      <c r="HI39" s="58"/>
      <c r="HJ39" s="58"/>
      <c r="HK39" s="58"/>
      <c r="HL39" s="58"/>
      <c r="HM39" s="58"/>
      <c r="HN39" s="58"/>
      <c r="HO39" s="58"/>
      <c r="HP39" s="58"/>
      <c r="HQ39" s="58"/>
      <c r="HR39" s="58"/>
      <c r="HS39" s="58"/>
      <c r="HT39" s="58"/>
      <c r="HU39" s="58"/>
      <c r="HV39" s="58"/>
      <c r="HW39" s="58"/>
      <c r="HX39" s="58"/>
      <c r="HY39" s="58"/>
      <c r="HZ39" s="58"/>
      <c r="IA39" s="58"/>
      <c r="IB39" s="58"/>
      <c r="IC39" s="58"/>
      <c r="ID39" s="58"/>
      <c r="IE39" s="58"/>
      <c r="IF39" s="58"/>
      <c r="IG39" s="58"/>
      <c r="IH39" s="58"/>
      <c r="II39" s="58"/>
    </row>
    <row r="40" s="27" customFormat="1" ht="20" customHeight="1" spans="1:243">
      <c r="A40" s="80">
        <v>22960</v>
      </c>
      <c r="B40" s="80" t="s">
        <v>595</v>
      </c>
      <c r="C40" s="40">
        <v>312.418</v>
      </c>
      <c r="D40" s="48">
        <v>156.263</v>
      </c>
      <c r="E40" s="48">
        <v>-85.155</v>
      </c>
      <c r="F40" s="48">
        <v>-71</v>
      </c>
      <c r="G40" s="40">
        <v>366</v>
      </c>
      <c r="H40" s="44">
        <f t="shared" si="0"/>
        <v>2.34220512853331</v>
      </c>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58"/>
      <c r="BY40" s="58"/>
      <c r="BZ40" s="58"/>
      <c r="CA40" s="58"/>
      <c r="CB40" s="58"/>
      <c r="CC40" s="58"/>
      <c r="CD40" s="58"/>
      <c r="CE40" s="58"/>
      <c r="CF40" s="58"/>
      <c r="CG40" s="58"/>
      <c r="CH40" s="58"/>
      <c r="CI40" s="58"/>
      <c r="CJ40" s="58"/>
      <c r="CK40" s="58"/>
      <c r="CL40" s="58"/>
      <c r="CM40" s="58"/>
      <c r="CN40" s="58"/>
      <c r="CO40" s="58"/>
      <c r="CP40" s="58"/>
      <c r="CQ40" s="58"/>
      <c r="CR40" s="58"/>
      <c r="CS40" s="58"/>
      <c r="CT40" s="58"/>
      <c r="CU40" s="58"/>
      <c r="CV40" s="58"/>
      <c r="CW40" s="58"/>
      <c r="CX40" s="58"/>
      <c r="CY40" s="58"/>
      <c r="CZ40" s="58"/>
      <c r="DA40" s="58"/>
      <c r="DB40" s="58"/>
      <c r="DC40" s="58"/>
      <c r="DD40" s="58"/>
      <c r="DE40" s="58"/>
      <c r="DF40" s="58"/>
      <c r="DG40" s="58"/>
      <c r="DH40" s="58"/>
      <c r="DI40" s="58"/>
      <c r="DJ40" s="58"/>
      <c r="DK40" s="58"/>
      <c r="DL40" s="58"/>
      <c r="DM40" s="58"/>
      <c r="DN40" s="58"/>
      <c r="DO40" s="58"/>
      <c r="DP40" s="58"/>
      <c r="DQ40" s="58"/>
      <c r="DR40" s="58"/>
      <c r="DS40" s="58"/>
      <c r="DT40" s="58"/>
      <c r="DU40" s="58"/>
      <c r="DV40" s="58"/>
      <c r="DW40" s="58"/>
      <c r="DX40" s="58"/>
      <c r="DY40" s="58"/>
      <c r="DZ40" s="58"/>
      <c r="EA40" s="58"/>
      <c r="EB40" s="58"/>
      <c r="EC40" s="58"/>
      <c r="ED40" s="58"/>
      <c r="EE40" s="58"/>
      <c r="EF40" s="58"/>
      <c r="EG40" s="58"/>
      <c r="EH40" s="58"/>
      <c r="EI40" s="58"/>
      <c r="EJ40" s="58"/>
      <c r="EK40" s="58"/>
      <c r="EL40" s="58"/>
      <c r="EM40" s="58"/>
      <c r="EN40" s="58"/>
      <c r="EO40" s="58"/>
      <c r="EP40" s="58"/>
      <c r="EQ40" s="58"/>
      <c r="ER40" s="58"/>
      <c r="ES40" s="58"/>
      <c r="ET40" s="58"/>
      <c r="EU40" s="58"/>
      <c r="EV40" s="58"/>
      <c r="EW40" s="58"/>
      <c r="EX40" s="58"/>
      <c r="EY40" s="58"/>
      <c r="EZ40" s="58"/>
      <c r="FA40" s="58"/>
      <c r="FB40" s="58"/>
      <c r="FC40" s="58"/>
      <c r="FD40" s="58"/>
      <c r="FE40" s="58"/>
      <c r="FF40" s="58"/>
      <c r="FG40" s="58"/>
      <c r="FH40" s="58"/>
      <c r="FI40" s="58"/>
      <c r="FJ40" s="58"/>
      <c r="FK40" s="58"/>
      <c r="FL40" s="58"/>
      <c r="FM40" s="58"/>
      <c r="FN40" s="58"/>
      <c r="FO40" s="58"/>
      <c r="FP40" s="58"/>
      <c r="FQ40" s="58"/>
      <c r="FR40" s="58"/>
      <c r="FS40" s="58"/>
      <c r="FT40" s="58"/>
      <c r="FU40" s="58"/>
      <c r="FV40" s="58"/>
      <c r="FW40" s="58"/>
      <c r="FX40" s="58"/>
      <c r="FY40" s="58"/>
      <c r="FZ40" s="58"/>
      <c r="GA40" s="58"/>
      <c r="GB40" s="58"/>
      <c r="GC40" s="58"/>
      <c r="GD40" s="58"/>
      <c r="GE40" s="58"/>
      <c r="GF40" s="58"/>
      <c r="GG40" s="58"/>
      <c r="GH40" s="58"/>
      <c r="GI40" s="58"/>
      <c r="GJ40" s="58"/>
      <c r="GK40" s="58"/>
      <c r="GL40" s="58"/>
      <c r="GM40" s="58"/>
      <c r="GN40" s="58"/>
      <c r="GO40" s="58"/>
      <c r="GP40" s="58"/>
      <c r="GQ40" s="58"/>
      <c r="GR40" s="58"/>
      <c r="GS40" s="58"/>
      <c r="GT40" s="58"/>
      <c r="GU40" s="58"/>
      <c r="GV40" s="58"/>
      <c r="GW40" s="58"/>
      <c r="GX40" s="58"/>
      <c r="GY40" s="58"/>
      <c r="GZ40" s="58"/>
      <c r="HA40" s="58"/>
      <c r="HB40" s="58"/>
      <c r="HC40" s="58"/>
      <c r="HD40" s="58"/>
      <c r="HE40" s="58"/>
      <c r="HF40" s="58"/>
      <c r="HG40" s="58"/>
      <c r="HH40" s="58"/>
      <c r="HI40" s="58"/>
      <c r="HJ40" s="58"/>
      <c r="HK40" s="58"/>
      <c r="HL40" s="58"/>
      <c r="HM40" s="58"/>
      <c r="HN40" s="58"/>
      <c r="HO40" s="58"/>
      <c r="HP40" s="58"/>
      <c r="HQ40" s="58"/>
      <c r="HR40" s="58"/>
      <c r="HS40" s="58"/>
      <c r="HT40" s="58"/>
      <c r="HU40" s="58"/>
      <c r="HV40" s="58"/>
      <c r="HW40" s="58"/>
      <c r="HX40" s="58"/>
      <c r="HY40" s="58"/>
      <c r="HZ40" s="58"/>
      <c r="IA40" s="58"/>
      <c r="IB40" s="58"/>
      <c r="IC40" s="58"/>
      <c r="ID40" s="58"/>
      <c r="IE40" s="58"/>
      <c r="IF40" s="58"/>
      <c r="IG40" s="58"/>
      <c r="IH40" s="58"/>
      <c r="II40" s="58"/>
    </row>
    <row r="41" s="27" customFormat="1" ht="20" customHeight="1" spans="1:243">
      <c r="A41" s="80">
        <v>2296002</v>
      </c>
      <c r="B41" s="80" t="s">
        <v>596</v>
      </c>
      <c r="C41" s="40">
        <v>228.698</v>
      </c>
      <c r="D41" s="48">
        <v>279.543</v>
      </c>
      <c r="E41" s="48">
        <v>32.845</v>
      </c>
      <c r="F41" s="48">
        <v>18</v>
      </c>
      <c r="G41" s="40">
        <v>279</v>
      </c>
      <c r="H41" s="44">
        <f t="shared" si="0"/>
        <v>0.998057543919898</v>
      </c>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8"/>
      <c r="CA41" s="58"/>
      <c r="CB41" s="58"/>
      <c r="CC41" s="58"/>
      <c r="CD41" s="58"/>
      <c r="CE41" s="58"/>
      <c r="CF41" s="58"/>
      <c r="CG41" s="58"/>
      <c r="CH41" s="58"/>
      <c r="CI41" s="58"/>
      <c r="CJ41" s="58"/>
      <c r="CK41" s="58"/>
      <c r="CL41" s="58"/>
      <c r="CM41" s="58"/>
      <c r="CN41" s="58"/>
      <c r="CO41" s="58"/>
      <c r="CP41" s="58"/>
      <c r="CQ41" s="58"/>
      <c r="CR41" s="58"/>
      <c r="CS41" s="58"/>
      <c r="CT41" s="58"/>
      <c r="CU41" s="58"/>
      <c r="CV41" s="58"/>
      <c r="CW41" s="58"/>
      <c r="CX41" s="58"/>
      <c r="CY41" s="58"/>
      <c r="CZ41" s="58"/>
      <c r="DA41" s="58"/>
      <c r="DB41" s="58"/>
      <c r="DC41" s="58"/>
      <c r="DD41" s="58"/>
      <c r="DE41" s="58"/>
      <c r="DF41" s="58"/>
      <c r="DG41" s="58"/>
      <c r="DH41" s="58"/>
      <c r="DI41" s="58"/>
      <c r="DJ41" s="58"/>
      <c r="DK41" s="58"/>
      <c r="DL41" s="58"/>
      <c r="DM41" s="58"/>
      <c r="DN41" s="58"/>
      <c r="DO41" s="58"/>
      <c r="DP41" s="58"/>
      <c r="DQ41" s="58"/>
      <c r="DR41" s="58"/>
      <c r="DS41" s="58"/>
      <c r="DT41" s="58"/>
      <c r="DU41" s="58"/>
      <c r="DV41" s="58"/>
      <c r="DW41" s="58"/>
      <c r="DX41" s="58"/>
      <c r="DY41" s="58"/>
      <c r="DZ41" s="58"/>
      <c r="EA41" s="58"/>
      <c r="EB41" s="58"/>
      <c r="EC41" s="58"/>
      <c r="ED41" s="58"/>
      <c r="EE41" s="58"/>
      <c r="EF41" s="58"/>
      <c r="EG41" s="58"/>
      <c r="EH41" s="58"/>
      <c r="EI41" s="58"/>
      <c r="EJ41" s="58"/>
      <c r="EK41" s="58"/>
      <c r="EL41" s="58"/>
      <c r="EM41" s="58"/>
      <c r="EN41" s="58"/>
      <c r="EO41" s="58"/>
      <c r="EP41" s="58"/>
      <c r="EQ41" s="58"/>
      <c r="ER41" s="58"/>
      <c r="ES41" s="58"/>
      <c r="ET41" s="58"/>
      <c r="EU41" s="58"/>
      <c r="EV41" s="58"/>
      <c r="EW41" s="58"/>
      <c r="EX41" s="58"/>
      <c r="EY41" s="58"/>
      <c r="EZ41" s="58"/>
      <c r="FA41" s="58"/>
      <c r="FB41" s="58"/>
      <c r="FC41" s="58"/>
      <c r="FD41" s="58"/>
      <c r="FE41" s="58"/>
      <c r="FF41" s="58"/>
      <c r="FG41" s="58"/>
      <c r="FH41" s="58"/>
      <c r="FI41" s="58"/>
      <c r="FJ41" s="58"/>
      <c r="FK41" s="58"/>
      <c r="FL41" s="58"/>
      <c r="FM41" s="58"/>
      <c r="FN41" s="58"/>
      <c r="FO41" s="58"/>
      <c r="FP41" s="58"/>
      <c r="FQ41" s="58"/>
      <c r="FR41" s="58"/>
      <c r="FS41" s="58"/>
      <c r="FT41" s="58"/>
      <c r="FU41" s="58"/>
      <c r="FV41" s="58"/>
      <c r="FW41" s="58"/>
      <c r="FX41" s="58"/>
      <c r="FY41" s="58"/>
      <c r="FZ41" s="58"/>
      <c r="GA41" s="58"/>
      <c r="GB41" s="58"/>
      <c r="GC41" s="58"/>
      <c r="GD41" s="58"/>
      <c r="GE41" s="58"/>
      <c r="GF41" s="58"/>
      <c r="GG41" s="58"/>
      <c r="GH41" s="58"/>
      <c r="GI41" s="58"/>
      <c r="GJ41" s="58"/>
      <c r="GK41" s="58"/>
      <c r="GL41" s="58"/>
      <c r="GM41" s="58"/>
      <c r="GN41" s="58"/>
      <c r="GO41" s="58"/>
      <c r="GP41" s="58"/>
      <c r="GQ41" s="58"/>
      <c r="GR41" s="58"/>
      <c r="GS41" s="58"/>
      <c r="GT41" s="58"/>
      <c r="GU41" s="58"/>
      <c r="GV41" s="58"/>
      <c r="GW41" s="58"/>
      <c r="GX41" s="58"/>
      <c r="GY41" s="58"/>
      <c r="GZ41" s="58"/>
      <c r="HA41" s="58"/>
      <c r="HB41" s="58"/>
      <c r="HC41" s="58"/>
      <c r="HD41" s="58"/>
      <c r="HE41" s="58"/>
      <c r="HF41" s="58"/>
      <c r="HG41" s="58"/>
      <c r="HH41" s="58"/>
      <c r="HI41" s="58"/>
      <c r="HJ41" s="58"/>
      <c r="HK41" s="58"/>
      <c r="HL41" s="58"/>
      <c r="HM41" s="58"/>
      <c r="HN41" s="58"/>
      <c r="HO41" s="58"/>
      <c r="HP41" s="58"/>
      <c r="HQ41" s="58"/>
      <c r="HR41" s="58"/>
      <c r="HS41" s="58"/>
      <c r="HT41" s="58"/>
      <c r="HU41" s="58"/>
      <c r="HV41" s="58"/>
      <c r="HW41" s="58"/>
      <c r="HX41" s="58"/>
      <c r="HY41" s="58"/>
      <c r="HZ41" s="58"/>
      <c r="IA41" s="58"/>
      <c r="IB41" s="58"/>
      <c r="IC41" s="58"/>
      <c r="ID41" s="58"/>
      <c r="IE41" s="58"/>
      <c r="IF41" s="58"/>
      <c r="IG41" s="58"/>
      <c r="IH41" s="58"/>
      <c r="II41" s="58"/>
    </row>
    <row r="42" s="27" customFormat="1" ht="20" customHeight="1" spans="1:243">
      <c r="A42" s="80">
        <v>2296003</v>
      </c>
      <c r="B42" s="80" t="s">
        <v>597</v>
      </c>
      <c r="C42" s="40">
        <v>80</v>
      </c>
      <c r="D42" s="48">
        <v>-130</v>
      </c>
      <c r="E42" s="48">
        <v>-118</v>
      </c>
      <c r="F42" s="48">
        <v>-92</v>
      </c>
      <c r="G42" s="40">
        <v>80</v>
      </c>
      <c r="H42" s="44">
        <f t="shared" si="0"/>
        <v>-0.615384615384615</v>
      </c>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58"/>
      <c r="BY42" s="58"/>
      <c r="BZ42" s="58"/>
      <c r="CA42" s="58"/>
      <c r="CB42" s="58"/>
      <c r="CC42" s="58"/>
      <c r="CD42" s="58"/>
      <c r="CE42" s="58"/>
      <c r="CF42" s="58"/>
      <c r="CG42" s="58"/>
      <c r="CH42" s="58"/>
      <c r="CI42" s="58"/>
      <c r="CJ42" s="58"/>
      <c r="CK42" s="58"/>
      <c r="CL42" s="58"/>
      <c r="CM42" s="58"/>
      <c r="CN42" s="58"/>
      <c r="CO42" s="58"/>
      <c r="CP42" s="58"/>
      <c r="CQ42" s="58"/>
      <c r="CR42" s="58"/>
      <c r="CS42" s="58"/>
      <c r="CT42" s="58"/>
      <c r="CU42" s="58"/>
      <c r="CV42" s="58"/>
      <c r="CW42" s="58"/>
      <c r="CX42" s="58"/>
      <c r="CY42" s="58"/>
      <c r="CZ42" s="58"/>
      <c r="DA42" s="58"/>
      <c r="DB42" s="58"/>
      <c r="DC42" s="58"/>
      <c r="DD42" s="58"/>
      <c r="DE42" s="58"/>
      <c r="DF42" s="58"/>
      <c r="DG42" s="58"/>
      <c r="DH42" s="58"/>
      <c r="DI42" s="58"/>
      <c r="DJ42" s="58"/>
      <c r="DK42" s="58"/>
      <c r="DL42" s="58"/>
      <c r="DM42" s="58"/>
      <c r="DN42" s="58"/>
      <c r="DO42" s="58"/>
      <c r="DP42" s="58"/>
      <c r="DQ42" s="58"/>
      <c r="DR42" s="58"/>
      <c r="DS42" s="58"/>
      <c r="DT42" s="58"/>
      <c r="DU42" s="58"/>
      <c r="DV42" s="58"/>
      <c r="DW42" s="58"/>
      <c r="DX42" s="58"/>
      <c r="DY42" s="58"/>
      <c r="DZ42" s="58"/>
      <c r="EA42" s="58"/>
      <c r="EB42" s="58"/>
      <c r="EC42" s="58"/>
      <c r="ED42" s="58"/>
      <c r="EE42" s="58"/>
      <c r="EF42" s="58"/>
      <c r="EG42" s="58"/>
      <c r="EH42" s="58"/>
      <c r="EI42" s="58"/>
      <c r="EJ42" s="58"/>
      <c r="EK42" s="58"/>
      <c r="EL42" s="58"/>
      <c r="EM42" s="58"/>
      <c r="EN42" s="58"/>
      <c r="EO42" s="58"/>
      <c r="EP42" s="58"/>
      <c r="EQ42" s="58"/>
      <c r="ER42" s="58"/>
      <c r="ES42" s="58"/>
      <c r="ET42" s="58"/>
      <c r="EU42" s="58"/>
      <c r="EV42" s="58"/>
      <c r="EW42" s="58"/>
      <c r="EX42" s="58"/>
      <c r="EY42" s="58"/>
      <c r="EZ42" s="58"/>
      <c r="FA42" s="58"/>
      <c r="FB42" s="58"/>
      <c r="FC42" s="58"/>
      <c r="FD42" s="58"/>
      <c r="FE42" s="58"/>
      <c r="FF42" s="58"/>
      <c r="FG42" s="58"/>
      <c r="FH42" s="58"/>
      <c r="FI42" s="58"/>
      <c r="FJ42" s="58"/>
      <c r="FK42" s="58"/>
      <c r="FL42" s="58"/>
      <c r="FM42" s="58"/>
      <c r="FN42" s="58"/>
      <c r="FO42" s="58"/>
      <c r="FP42" s="58"/>
      <c r="FQ42" s="58"/>
      <c r="FR42" s="58"/>
      <c r="FS42" s="58"/>
      <c r="FT42" s="58"/>
      <c r="FU42" s="58"/>
      <c r="FV42" s="58"/>
      <c r="FW42" s="58"/>
      <c r="FX42" s="58"/>
      <c r="FY42" s="58"/>
      <c r="FZ42" s="58"/>
      <c r="GA42" s="58"/>
      <c r="GB42" s="58"/>
      <c r="GC42" s="58"/>
      <c r="GD42" s="58"/>
      <c r="GE42" s="58"/>
      <c r="GF42" s="58"/>
      <c r="GG42" s="58"/>
      <c r="GH42" s="58"/>
      <c r="GI42" s="58"/>
      <c r="GJ42" s="58"/>
      <c r="GK42" s="58"/>
      <c r="GL42" s="58"/>
      <c r="GM42" s="58"/>
      <c r="GN42" s="58"/>
      <c r="GO42" s="58"/>
      <c r="GP42" s="58"/>
      <c r="GQ42" s="58"/>
      <c r="GR42" s="58"/>
      <c r="GS42" s="58"/>
      <c r="GT42" s="58"/>
      <c r="GU42" s="58"/>
      <c r="GV42" s="58"/>
      <c r="GW42" s="58"/>
      <c r="GX42" s="58"/>
      <c r="GY42" s="58"/>
      <c r="GZ42" s="58"/>
      <c r="HA42" s="58"/>
      <c r="HB42" s="58"/>
      <c r="HC42" s="58"/>
      <c r="HD42" s="58"/>
      <c r="HE42" s="58"/>
      <c r="HF42" s="58"/>
      <c r="HG42" s="58"/>
      <c r="HH42" s="58"/>
      <c r="HI42" s="58"/>
      <c r="HJ42" s="58"/>
      <c r="HK42" s="58"/>
      <c r="HL42" s="58"/>
      <c r="HM42" s="58"/>
      <c r="HN42" s="58"/>
      <c r="HO42" s="58"/>
      <c r="HP42" s="58"/>
      <c r="HQ42" s="58"/>
      <c r="HR42" s="58"/>
      <c r="HS42" s="58"/>
      <c r="HT42" s="58"/>
      <c r="HU42" s="58"/>
      <c r="HV42" s="58"/>
      <c r="HW42" s="58"/>
      <c r="HX42" s="58"/>
      <c r="HY42" s="58"/>
      <c r="HZ42" s="58"/>
      <c r="IA42" s="58"/>
      <c r="IB42" s="58"/>
      <c r="IC42" s="58"/>
      <c r="ID42" s="58"/>
      <c r="IE42" s="58"/>
      <c r="IF42" s="58"/>
      <c r="IG42" s="58"/>
      <c r="IH42" s="58"/>
      <c r="II42" s="58"/>
    </row>
    <row r="43" s="27" customFormat="1" ht="20" customHeight="1" spans="1:243">
      <c r="A43" s="80">
        <v>2296004</v>
      </c>
      <c r="B43" s="80" t="s">
        <v>598</v>
      </c>
      <c r="C43" s="40"/>
      <c r="D43" s="48">
        <v>3</v>
      </c>
      <c r="E43" s="48">
        <v>0</v>
      </c>
      <c r="F43" s="48">
        <v>3</v>
      </c>
      <c r="G43" s="40">
        <v>3</v>
      </c>
      <c r="H43" s="44">
        <f t="shared" si="0"/>
        <v>1</v>
      </c>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c r="BR43" s="58"/>
      <c r="BS43" s="58"/>
      <c r="BT43" s="58"/>
      <c r="BU43" s="58"/>
      <c r="BV43" s="58"/>
      <c r="BW43" s="58"/>
      <c r="BX43" s="58"/>
      <c r="BY43" s="58"/>
      <c r="BZ43" s="58"/>
      <c r="CA43" s="58"/>
      <c r="CB43" s="58"/>
      <c r="CC43" s="58"/>
      <c r="CD43" s="58"/>
      <c r="CE43" s="58"/>
      <c r="CF43" s="58"/>
      <c r="CG43" s="58"/>
      <c r="CH43" s="58"/>
      <c r="CI43" s="58"/>
      <c r="CJ43" s="58"/>
      <c r="CK43" s="58"/>
      <c r="CL43" s="58"/>
      <c r="CM43" s="58"/>
      <c r="CN43" s="58"/>
      <c r="CO43" s="58"/>
      <c r="CP43" s="58"/>
      <c r="CQ43" s="58"/>
      <c r="CR43" s="58"/>
      <c r="CS43" s="58"/>
      <c r="CT43" s="58"/>
      <c r="CU43" s="58"/>
      <c r="CV43" s="58"/>
      <c r="CW43" s="58"/>
      <c r="CX43" s="58"/>
      <c r="CY43" s="58"/>
      <c r="CZ43" s="58"/>
      <c r="DA43" s="58"/>
      <c r="DB43" s="58"/>
      <c r="DC43" s="58"/>
      <c r="DD43" s="58"/>
      <c r="DE43" s="58"/>
      <c r="DF43" s="58"/>
      <c r="DG43" s="58"/>
      <c r="DH43" s="58"/>
      <c r="DI43" s="58"/>
      <c r="DJ43" s="58"/>
      <c r="DK43" s="58"/>
      <c r="DL43" s="58"/>
      <c r="DM43" s="58"/>
      <c r="DN43" s="58"/>
      <c r="DO43" s="58"/>
      <c r="DP43" s="58"/>
      <c r="DQ43" s="58"/>
      <c r="DR43" s="58"/>
      <c r="DS43" s="58"/>
      <c r="DT43" s="58"/>
      <c r="DU43" s="58"/>
      <c r="DV43" s="58"/>
      <c r="DW43" s="58"/>
      <c r="DX43" s="58"/>
      <c r="DY43" s="58"/>
      <c r="DZ43" s="58"/>
      <c r="EA43" s="58"/>
      <c r="EB43" s="58"/>
      <c r="EC43" s="58"/>
      <c r="ED43" s="58"/>
      <c r="EE43" s="58"/>
      <c r="EF43" s="58"/>
      <c r="EG43" s="58"/>
      <c r="EH43" s="58"/>
      <c r="EI43" s="58"/>
      <c r="EJ43" s="58"/>
      <c r="EK43" s="58"/>
      <c r="EL43" s="58"/>
      <c r="EM43" s="58"/>
      <c r="EN43" s="58"/>
      <c r="EO43" s="58"/>
      <c r="EP43" s="58"/>
      <c r="EQ43" s="58"/>
      <c r="ER43" s="58"/>
      <c r="ES43" s="58"/>
      <c r="ET43" s="58"/>
      <c r="EU43" s="58"/>
      <c r="EV43" s="58"/>
      <c r="EW43" s="58"/>
      <c r="EX43" s="58"/>
      <c r="EY43" s="58"/>
      <c r="EZ43" s="58"/>
      <c r="FA43" s="58"/>
      <c r="FB43" s="58"/>
      <c r="FC43" s="58"/>
      <c r="FD43" s="58"/>
      <c r="FE43" s="58"/>
      <c r="FF43" s="58"/>
      <c r="FG43" s="58"/>
      <c r="FH43" s="58"/>
      <c r="FI43" s="58"/>
      <c r="FJ43" s="58"/>
      <c r="FK43" s="58"/>
      <c r="FL43" s="58"/>
      <c r="FM43" s="58"/>
      <c r="FN43" s="58"/>
      <c r="FO43" s="58"/>
      <c r="FP43" s="58"/>
      <c r="FQ43" s="58"/>
      <c r="FR43" s="58"/>
      <c r="FS43" s="58"/>
      <c r="FT43" s="58"/>
      <c r="FU43" s="58"/>
      <c r="FV43" s="58"/>
      <c r="FW43" s="58"/>
      <c r="FX43" s="58"/>
      <c r="FY43" s="58"/>
      <c r="FZ43" s="58"/>
      <c r="GA43" s="58"/>
      <c r="GB43" s="58"/>
      <c r="GC43" s="58"/>
      <c r="GD43" s="58"/>
      <c r="GE43" s="58"/>
      <c r="GF43" s="58"/>
      <c r="GG43" s="58"/>
      <c r="GH43" s="58"/>
      <c r="GI43" s="58"/>
      <c r="GJ43" s="58"/>
      <c r="GK43" s="58"/>
      <c r="GL43" s="58"/>
      <c r="GM43" s="58"/>
      <c r="GN43" s="58"/>
      <c r="GO43" s="58"/>
      <c r="GP43" s="58"/>
      <c r="GQ43" s="58"/>
      <c r="GR43" s="58"/>
      <c r="GS43" s="58"/>
      <c r="GT43" s="58"/>
      <c r="GU43" s="58"/>
      <c r="GV43" s="58"/>
      <c r="GW43" s="58"/>
      <c r="GX43" s="58"/>
      <c r="GY43" s="58"/>
      <c r="GZ43" s="58"/>
      <c r="HA43" s="58"/>
      <c r="HB43" s="58"/>
      <c r="HC43" s="58"/>
      <c r="HD43" s="58"/>
      <c r="HE43" s="58"/>
      <c r="HF43" s="58"/>
      <c r="HG43" s="58"/>
      <c r="HH43" s="58"/>
      <c r="HI43" s="58"/>
      <c r="HJ43" s="58"/>
      <c r="HK43" s="58"/>
      <c r="HL43" s="58"/>
      <c r="HM43" s="58"/>
      <c r="HN43" s="58"/>
      <c r="HO43" s="58"/>
      <c r="HP43" s="58"/>
      <c r="HQ43" s="58"/>
      <c r="HR43" s="58"/>
      <c r="HS43" s="58"/>
      <c r="HT43" s="58"/>
      <c r="HU43" s="58"/>
      <c r="HV43" s="58"/>
      <c r="HW43" s="58"/>
      <c r="HX43" s="58"/>
      <c r="HY43" s="58"/>
      <c r="HZ43" s="58"/>
      <c r="IA43" s="58"/>
      <c r="IB43" s="58"/>
      <c r="IC43" s="58"/>
      <c r="ID43" s="58"/>
      <c r="IE43" s="58"/>
      <c r="IF43" s="58"/>
      <c r="IG43" s="58"/>
      <c r="IH43" s="58"/>
      <c r="II43" s="58"/>
    </row>
    <row r="44" s="27" customFormat="1" ht="20" customHeight="1" spans="1:243">
      <c r="A44" s="80">
        <v>2296006</v>
      </c>
      <c r="B44" s="80" t="s">
        <v>599</v>
      </c>
      <c r="C44" s="40">
        <v>3.72</v>
      </c>
      <c r="D44" s="48">
        <v>3.72</v>
      </c>
      <c r="E44" s="48">
        <v>0</v>
      </c>
      <c r="F44" s="48">
        <v>0</v>
      </c>
      <c r="G44" s="40">
        <v>4</v>
      </c>
      <c r="H44" s="44">
        <f t="shared" si="0"/>
        <v>1.0752688172043</v>
      </c>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c r="BR44" s="58"/>
      <c r="BS44" s="58"/>
      <c r="BT44" s="58"/>
      <c r="BU44" s="58"/>
      <c r="BV44" s="58"/>
      <c r="BW44" s="58"/>
      <c r="BX44" s="58"/>
      <c r="BY44" s="58"/>
      <c r="BZ44" s="58"/>
      <c r="CA44" s="58"/>
      <c r="CB44" s="58"/>
      <c r="CC44" s="58"/>
      <c r="CD44" s="58"/>
      <c r="CE44" s="58"/>
      <c r="CF44" s="58"/>
      <c r="CG44" s="58"/>
      <c r="CH44" s="58"/>
      <c r="CI44" s="58"/>
      <c r="CJ44" s="58"/>
      <c r="CK44" s="58"/>
      <c r="CL44" s="58"/>
      <c r="CM44" s="58"/>
      <c r="CN44" s="58"/>
      <c r="CO44" s="58"/>
      <c r="CP44" s="58"/>
      <c r="CQ44" s="58"/>
      <c r="CR44" s="58"/>
      <c r="CS44" s="58"/>
      <c r="CT44" s="58"/>
      <c r="CU44" s="58"/>
      <c r="CV44" s="58"/>
      <c r="CW44" s="58"/>
      <c r="CX44" s="58"/>
      <c r="CY44" s="58"/>
      <c r="CZ44" s="58"/>
      <c r="DA44" s="58"/>
      <c r="DB44" s="58"/>
      <c r="DC44" s="58"/>
      <c r="DD44" s="58"/>
      <c r="DE44" s="58"/>
      <c r="DF44" s="58"/>
      <c r="DG44" s="58"/>
      <c r="DH44" s="58"/>
      <c r="DI44" s="58"/>
      <c r="DJ44" s="58"/>
      <c r="DK44" s="58"/>
      <c r="DL44" s="58"/>
      <c r="DM44" s="58"/>
      <c r="DN44" s="58"/>
      <c r="DO44" s="58"/>
      <c r="DP44" s="58"/>
      <c r="DQ44" s="58"/>
      <c r="DR44" s="58"/>
      <c r="DS44" s="58"/>
      <c r="DT44" s="58"/>
      <c r="DU44" s="58"/>
      <c r="DV44" s="58"/>
      <c r="DW44" s="58"/>
      <c r="DX44" s="58"/>
      <c r="DY44" s="58"/>
      <c r="DZ44" s="58"/>
      <c r="EA44" s="58"/>
      <c r="EB44" s="58"/>
      <c r="EC44" s="58"/>
      <c r="ED44" s="58"/>
      <c r="EE44" s="58"/>
      <c r="EF44" s="58"/>
      <c r="EG44" s="58"/>
      <c r="EH44" s="58"/>
      <c r="EI44" s="58"/>
      <c r="EJ44" s="58"/>
      <c r="EK44" s="58"/>
      <c r="EL44" s="58"/>
      <c r="EM44" s="58"/>
      <c r="EN44" s="58"/>
      <c r="EO44" s="58"/>
      <c r="EP44" s="58"/>
      <c r="EQ44" s="58"/>
      <c r="ER44" s="58"/>
      <c r="ES44" s="58"/>
      <c r="ET44" s="58"/>
      <c r="EU44" s="58"/>
      <c r="EV44" s="58"/>
      <c r="EW44" s="58"/>
      <c r="EX44" s="58"/>
      <c r="EY44" s="58"/>
      <c r="EZ44" s="58"/>
      <c r="FA44" s="58"/>
      <c r="FB44" s="58"/>
      <c r="FC44" s="58"/>
      <c r="FD44" s="58"/>
      <c r="FE44" s="58"/>
      <c r="FF44" s="58"/>
      <c r="FG44" s="58"/>
      <c r="FH44" s="58"/>
      <c r="FI44" s="58"/>
      <c r="FJ44" s="58"/>
      <c r="FK44" s="58"/>
      <c r="FL44" s="58"/>
      <c r="FM44" s="58"/>
      <c r="FN44" s="58"/>
      <c r="FO44" s="58"/>
      <c r="FP44" s="58"/>
      <c r="FQ44" s="58"/>
      <c r="FR44" s="58"/>
      <c r="FS44" s="58"/>
      <c r="FT44" s="58"/>
      <c r="FU44" s="58"/>
      <c r="FV44" s="58"/>
      <c r="FW44" s="58"/>
      <c r="FX44" s="58"/>
      <c r="FY44" s="58"/>
      <c r="FZ44" s="58"/>
      <c r="GA44" s="58"/>
      <c r="GB44" s="58"/>
      <c r="GC44" s="58"/>
      <c r="GD44" s="58"/>
      <c r="GE44" s="58"/>
      <c r="GF44" s="58"/>
      <c r="GG44" s="58"/>
      <c r="GH44" s="58"/>
      <c r="GI44" s="58"/>
      <c r="GJ44" s="58"/>
      <c r="GK44" s="58"/>
      <c r="GL44" s="58"/>
      <c r="GM44" s="58"/>
      <c r="GN44" s="58"/>
      <c r="GO44" s="58"/>
      <c r="GP44" s="58"/>
      <c r="GQ44" s="58"/>
      <c r="GR44" s="58"/>
      <c r="GS44" s="58"/>
      <c r="GT44" s="58"/>
      <c r="GU44" s="58"/>
      <c r="GV44" s="58"/>
      <c r="GW44" s="58"/>
      <c r="GX44" s="58"/>
      <c r="GY44" s="58"/>
      <c r="GZ44" s="58"/>
      <c r="HA44" s="58"/>
      <c r="HB44" s="58"/>
      <c r="HC44" s="58"/>
      <c r="HD44" s="58"/>
      <c r="HE44" s="58"/>
      <c r="HF44" s="58"/>
      <c r="HG44" s="58"/>
      <c r="HH44" s="58"/>
      <c r="HI44" s="58"/>
      <c r="HJ44" s="58"/>
      <c r="HK44" s="58"/>
      <c r="HL44" s="58"/>
      <c r="HM44" s="58"/>
      <c r="HN44" s="58"/>
      <c r="HO44" s="58"/>
      <c r="HP44" s="58"/>
      <c r="HQ44" s="58"/>
      <c r="HR44" s="58"/>
      <c r="HS44" s="58"/>
      <c r="HT44" s="58"/>
      <c r="HU44" s="58"/>
      <c r="HV44" s="58"/>
      <c r="HW44" s="58"/>
      <c r="HX44" s="58"/>
      <c r="HY44" s="58"/>
      <c r="HZ44" s="58"/>
      <c r="IA44" s="58"/>
      <c r="IB44" s="58"/>
      <c r="IC44" s="58"/>
      <c r="ID44" s="58"/>
      <c r="IE44" s="58"/>
      <c r="IF44" s="58"/>
      <c r="IG44" s="58"/>
      <c r="IH44" s="58"/>
      <c r="II44" s="58"/>
    </row>
    <row r="45" s="27" customFormat="1" ht="20" customHeight="1" spans="1:243">
      <c r="A45" s="80">
        <v>2296013</v>
      </c>
      <c r="B45" s="80" t="s">
        <v>600</v>
      </c>
      <c r="C45" s="40"/>
      <c r="D45" s="48"/>
      <c r="E45" s="48"/>
      <c r="F45" s="48"/>
      <c r="G45" s="40">
        <v>0</v>
      </c>
      <c r="H45" s="44" t="str">
        <f t="shared" si="0"/>
        <v/>
      </c>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c r="CL45" s="58"/>
      <c r="CM45" s="58"/>
      <c r="CN45" s="58"/>
      <c r="CO45" s="58"/>
      <c r="CP45" s="58"/>
      <c r="CQ45" s="58"/>
      <c r="CR45" s="58"/>
      <c r="CS45" s="58"/>
      <c r="CT45" s="58"/>
      <c r="CU45" s="58"/>
      <c r="CV45" s="58"/>
      <c r="CW45" s="58"/>
      <c r="CX45" s="58"/>
      <c r="CY45" s="58"/>
      <c r="CZ45" s="58"/>
      <c r="DA45" s="58"/>
      <c r="DB45" s="58"/>
      <c r="DC45" s="58"/>
      <c r="DD45" s="58"/>
      <c r="DE45" s="58"/>
      <c r="DF45" s="58"/>
      <c r="DG45" s="58"/>
      <c r="DH45" s="58"/>
      <c r="DI45" s="58"/>
      <c r="DJ45" s="58"/>
      <c r="DK45" s="58"/>
      <c r="DL45" s="58"/>
      <c r="DM45" s="58"/>
      <c r="DN45" s="58"/>
      <c r="DO45" s="58"/>
      <c r="DP45" s="58"/>
      <c r="DQ45" s="58"/>
      <c r="DR45" s="58"/>
      <c r="DS45" s="58"/>
      <c r="DT45" s="58"/>
      <c r="DU45" s="58"/>
      <c r="DV45" s="58"/>
      <c r="DW45" s="58"/>
      <c r="DX45" s="58"/>
      <c r="DY45" s="58"/>
      <c r="DZ45" s="58"/>
      <c r="EA45" s="58"/>
      <c r="EB45" s="58"/>
      <c r="EC45" s="58"/>
      <c r="ED45" s="58"/>
      <c r="EE45" s="58"/>
      <c r="EF45" s="58"/>
      <c r="EG45" s="58"/>
      <c r="EH45" s="58"/>
      <c r="EI45" s="58"/>
      <c r="EJ45" s="58"/>
      <c r="EK45" s="58"/>
      <c r="EL45" s="58"/>
      <c r="EM45" s="58"/>
      <c r="EN45" s="58"/>
      <c r="EO45" s="58"/>
      <c r="EP45" s="58"/>
      <c r="EQ45" s="58"/>
      <c r="ER45" s="58"/>
      <c r="ES45" s="58"/>
      <c r="ET45" s="58"/>
      <c r="EU45" s="58"/>
      <c r="EV45" s="58"/>
      <c r="EW45" s="58"/>
      <c r="EX45" s="58"/>
      <c r="EY45" s="58"/>
      <c r="EZ45" s="58"/>
      <c r="FA45" s="58"/>
      <c r="FB45" s="58"/>
      <c r="FC45" s="58"/>
      <c r="FD45" s="58"/>
      <c r="FE45" s="58"/>
      <c r="FF45" s="58"/>
      <c r="FG45" s="58"/>
      <c r="FH45" s="58"/>
      <c r="FI45" s="58"/>
      <c r="FJ45" s="58"/>
      <c r="FK45" s="58"/>
      <c r="FL45" s="58"/>
      <c r="FM45" s="58"/>
      <c r="FN45" s="58"/>
      <c r="FO45" s="58"/>
      <c r="FP45" s="58"/>
      <c r="FQ45" s="58"/>
      <c r="FR45" s="58"/>
      <c r="FS45" s="58"/>
      <c r="FT45" s="58"/>
      <c r="FU45" s="58"/>
      <c r="FV45" s="58"/>
      <c r="FW45" s="58"/>
      <c r="FX45" s="58"/>
      <c r="FY45" s="58"/>
      <c r="FZ45" s="58"/>
      <c r="GA45" s="58"/>
      <c r="GB45" s="58"/>
      <c r="GC45" s="58"/>
      <c r="GD45" s="58"/>
      <c r="GE45" s="58"/>
      <c r="GF45" s="58"/>
      <c r="GG45" s="58"/>
      <c r="GH45" s="58"/>
      <c r="GI45" s="58"/>
      <c r="GJ45" s="58"/>
      <c r="GK45" s="58"/>
      <c r="GL45" s="58"/>
      <c r="GM45" s="58"/>
      <c r="GN45" s="58"/>
      <c r="GO45" s="58"/>
      <c r="GP45" s="58"/>
      <c r="GQ45" s="58"/>
      <c r="GR45" s="58"/>
      <c r="GS45" s="58"/>
      <c r="GT45" s="58"/>
      <c r="GU45" s="58"/>
      <c r="GV45" s="58"/>
      <c r="GW45" s="58"/>
      <c r="GX45" s="58"/>
      <c r="GY45" s="58"/>
      <c r="GZ45" s="58"/>
      <c r="HA45" s="58"/>
      <c r="HB45" s="58"/>
      <c r="HC45" s="58"/>
      <c r="HD45" s="58"/>
      <c r="HE45" s="58"/>
      <c r="HF45" s="58"/>
      <c r="HG45" s="58"/>
      <c r="HH45" s="58"/>
      <c r="HI45" s="58"/>
      <c r="HJ45" s="58"/>
      <c r="HK45" s="58"/>
      <c r="HL45" s="58"/>
      <c r="HM45" s="58"/>
      <c r="HN45" s="58"/>
      <c r="HO45" s="58"/>
      <c r="HP45" s="58"/>
      <c r="HQ45" s="58"/>
      <c r="HR45" s="58"/>
      <c r="HS45" s="58"/>
      <c r="HT45" s="58"/>
      <c r="HU45" s="58"/>
      <c r="HV45" s="58"/>
      <c r="HW45" s="58"/>
      <c r="HX45" s="58"/>
      <c r="HY45" s="58"/>
      <c r="HZ45" s="58"/>
      <c r="IA45" s="58"/>
      <c r="IB45" s="58"/>
      <c r="IC45" s="58"/>
      <c r="ID45" s="58"/>
      <c r="IE45" s="58"/>
      <c r="IF45" s="58"/>
      <c r="IG45" s="58"/>
      <c r="IH45" s="58"/>
      <c r="II45" s="58"/>
    </row>
    <row r="46" s="27" customFormat="1" ht="20" customHeight="1" spans="1:243">
      <c r="A46" s="80">
        <v>231</v>
      </c>
      <c r="B46" s="80" t="s">
        <v>601</v>
      </c>
      <c r="C46" s="40">
        <v>9072</v>
      </c>
      <c r="D46" s="48">
        <v>1117</v>
      </c>
      <c r="E46" s="48">
        <v>-7955</v>
      </c>
      <c r="F46" s="48">
        <v>0</v>
      </c>
      <c r="G46" s="40"/>
      <c r="H46" s="44">
        <f t="shared" si="0"/>
        <v>0</v>
      </c>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58"/>
      <c r="BY46" s="58"/>
      <c r="BZ46" s="58"/>
      <c r="CA46" s="58"/>
      <c r="CB46" s="58"/>
      <c r="CC46" s="58"/>
      <c r="CD46" s="58"/>
      <c r="CE46" s="58"/>
      <c r="CF46" s="58"/>
      <c r="CG46" s="58"/>
      <c r="CH46" s="58"/>
      <c r="CI46" s="58"/>
      <c r="CJ46" s="58"/>
      <c r="CK46" s="58"/>
      <c r="CL46" s="58"/>
      <c r="CM46" s="58"/>
      <c r="CN46" s="58"/>
      <c r="CO46" s="58"/>
      <c r="CP46" s="58"/>
      <c r="CQ46" s="58"/>
      <c r="CR46" s="58"/>
      <c r="CS46" s="58"/>
      <c r="CT46" s="58"/>
      <c r="CU46" s="58"/>
      <c r="CV46" s="58"/>
      <c r="CW46" s="58"/>
      <c r="CX46" s="58"/>
      <c r="CY46" s="58"/>
      <c r="CZ46" s="58"/>
      <c r="DA46" s="58"/>
      <c r="DB46" s="58"/>
      <c r="DC46" s="58"/>
      <c r="DD46" s="58"/>
      <c r="DE46" s="58"/>
      <c r="DF46" s="58"/>
      <c r="DG46" s="58"/>
      <c r="DH46" s="58"/>
      <c r="DI46" s="58"/>
      <c r="DJ46" s="58"/>
      <c r="DK46" s="58"/>
      <c r="DL46" s="58"/>
      <c r="DM46" s="58"/>
      <c r="DN46" s="58"/>
      <c r="DO46" s="58"/>
      <c r="DP46" s="58"/>
      <c r="DQ46" s="58"/>
      <c r="DR46" s="58"/>
      <c r="DS46" s="58"/>
      <c r="DT46" s="58"/>
      <c r="DU46" s="58"/>
      <c r="DV46" s="58"/>
      <c r="DW46" s="58"/>
      <c r="DX46" s="58"/>
      <c r="DY46" s="58"/>
      <c r="DZ46" s="58"/>
      <c r="EA46" s="58"/>
      <c r="EB46" s="58"/>
      <c r="EC46" s="58"/>
      <c r="ED46" s="58"/>
      <c r="EE46" s="58"/>
      <c r="EF46" s="58"/>
      <c r="EG46" s="58"/>
      <c r="EH46" s="58"/>
      <c r="EI46" s="58"/>
      <c r="EJ46" s="58"/>
      <c r="EK46" s="58"/>
      <c r="EL46" s="58"/>
      <c r="EM46" s="58"/>
      <c r="EN46" s="58"/>
      <c r="EO46" s="58"/>
      <c r="EP46" s="58"/>
      <c r="EQ46" s="58"/>
      <c r="ER46" s="58"/>
      <c r="ES46" s="58"/>
      <c r="ET46" s="58"/>
      <c r="EU46" s="58"/>
      <c r="EV46" s="58"/>
      <c r="EW46" s="58"/>
      <c r="EX46" s="58"/>
      <c r="EY46" s="58"/>
      <c r="EZ46" s="58"/>
      <c r="FA46" s="58"/>
      <c r="FB46" s="58"/>
      <c r="FC46" s="58"/>
      <c r="FD46" s="58"/>
      <c r="FE46" s="58"/>
      <c r="FF46" s="58"/>
      <c r="FG46" s="58"/>
      <c r="FH46" s="58"/>
      <c r="FI46" s="58"/>
      <c r="FJ46" s="58"/>
      <c r="FK46" s="58"/>
      <c r="FL46" s="58"/>
      <c r="FM46" s="58"/>
      <c r="FN46" s="58"/>
      <c r="FO46" s="58"/>
      <c r="FP46" s="58"/>
      <c r="FQ46" s="58"/>
      <c r="FR46" s="58"/>
      <c r="FS46" s="58"/>
      <c r="FT46" s="58"/>
      <c r="FU46" s="58"/>
      <c r="FV46" s="58"/>
      <c r="FW46" s="58"/>
      <c r="FX46" s="58"/>
      <c r="FY46" s="58"/>
      <c r="FZ46" s="58"/>
      <c r="GA46" s="58"/>
      <c r="GB46" s="58"/>
      <c r="GC46" s="58"/>
      <c r="GD46" s="58"/>
      <c r="GE46" s="58"/>
      <c r="GF46" s="58"/>
      <c r="GG46" s="58"/>
      <c r="GH46" s="58"/>
      <c r="GI46" s="58"/>
      <c r="GJ46" s="58"/>
      <c r="GK46" s="58"/>
      <c r="GL46" s="58"/>
      <c r="GM46" s="58"/>
      <c r="GN46" s="58"/>
      <c r="GO46" s="58"/>
      <c r="GP46" s="58"/>
      <c r="GQ46" s="58"/>
      <c r="GR46" s="58"/>
      <c r="GS46" s="58"/>
      <c r="GT46" s="58"/>
      <c r="GU46" s="58"/>
      <c r="GV46" s="58"/>
      <c r="GW46" s="58"/>
      <c r="GX46" s="58"/>
      <c r="GY46" s="58"/>
      <c r="GZ46" s="58"/>
      <c r="HA46" s="58"/>
      <c r="HB46" s="58"/>
      <c r="HC46" s="58"/>
      <c r="HD46" s="58"/>
      <c r="HE46" s="58"/>
      <c r="HF46" s="58"/>
      <c r="HG46" s="58"/>
      <c r="HH46" s="58"/>
      <c r="HI46" s="58"/>
      <c r="HJ46" s="58"/>
      <c r="HK46" s="58"/>
      <c r="HL46" s="58"/>
      <c r="HM46" s="58"/>
      <c r="HN46" s="58"/>
      <c r="HO46" s="58"/>
      <c r="HP46" s="58"/>
      <c r="HQ46" s="58"/>
      <c r="HR46" s="58"/>
      <c r="HS46" s="58"/>
      <c r="HT46" s="58"/>
      <c r="HU46" s="58"/>
      <c r="HV46" s="58"/>
      <c r="HW46" s="58"/>
      <c r="HX46" s="58"/>
      <c r="HY46" s="58"/>
      <c r="HZ46" s="58"/>
      <c r="IA46" s="58"/>
      <c r="IB46" s="58"/>
      <c r="IC46" s="58"/>
      <c r="ID46" s="58"/>
      <c r="IE46" s="58"/>
      <c r="IF46" s="58"/>
      <c r="IG46" s="58"/>
      <c r="IH46" s="58"/>
      <c r="II46" s="58"/>
    </row>
    <row r="47" s="27" customFormat="1" ht="20" customHeight="1" spans="1:243">
      <c r="A47" s="80">
        <v>23104</v>
      </c>
      <c r="B47" s="80" t="s">
        <v>602</v>
      </c>
      <c r="C47" s="40">
        <v>9072</v>
      </c>
      <c r="D47" s="48">
        <v>1117</v>
      </c>
      <c r="E47" s="48">
        <v>-7955</v>
      </c>
      <c r="F47" s="48">
        <v>0</v>
      </c>
      <c r="G47" s="40"/>
      <c r="H47" s="44">
        <f t="shared" si="0"/>
        <v>0</v>
      </c>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8"/>
      <c r="DD47" s="58"/>
      <c r="DE47" s="58"/>
      <c r="DF47" s="58"/>
      <c r="DG47" s="58"/>
      <c r="DH47" s="58"/>
      <c r="DI47" s="58"/>
      <c r="DJ47" s="58"/>
      <c r="DK47" s="58"/>
      <c r="DL47" s="58"/>
      <c r="DM47" s="58"/>
      <c r="DN47" s="58"/>
      <c r="DO47" s="58"/>
      <c r="DP47" s="58"/>
      <c r="DQ47" s="58"/>
      <c r="DR47" s="58"/>
      <c r="DS47" s="58"/>
      <c r="DT47" s="58"/>
      <c r="DU47" s="58"/>
      <c r="DV47" s="58"/>
      <c r="DW47" s="58"/>
      <c r="DX47" s="58"/>
      <c r="DY47" s="58"/>
      <c r="DZ47" s="58"/>
      <c r="EA47" s="58"/>
      <c r="EB47" s="58"/>
      <c r="EC47" s="58"/>
      <c r="ED47" s="58"/>
      <c r="EE47" s="58"/>
      <c r="EF47" s="58"/>
      <c r="EG47" s="58"/>
      <c r="EH47" s="58"/>
      <c r="EI47" s="58"/>
      <c r="EJ47" s="58"/>
      <c r="EK47" s="58"/>
      <c r="EL47" s="58"/>
      <c r="EM47" s="58"/>
      <c r="EN47" s="58"/>
      <c r="EO47" s="58"/>
      <c r="EP47" s="58"/>
      <c r="EQ47" s="58"/>
      <c r="ER47" s="58"/>
      <c r="ES47" s="58"/>
      <c r="ET47" s="58"/>
      <c r="EU47" s="58"/>
      <c r="EV47" s="58"/>
      <c r="EW47" s="58"/>
      <c r="EX47" s="58"/>
      <c r="EY47" s="58"/>
      <c r="EZ47" s="58"/>
      <c r="FA47" s="58"/>
      <c r="FB47" s="58"/>
      <c r="FC47" s="58"/>
      <c r="FD47" s="58"/>
      <c r="FE47" s="58"/>
      <c r="FF47" s="58"/>
      <c r="FG47" s="58"/>
      <c r="FH47" s="58"/>
      <c r="FI47" s="58"/>
      <c r="FJ47" s="58"/>
      <c r="FK47" s="58"/>
      <c r="FL47" s="58"/>
      <c r="FM47" s="58"/>
      <c r="FN47" s="58"/>
      <c r="FO47" s="58"/>
      <c r="FP47" s="58"/>
      <c r="FQ47" s="58"/>
      <c r="FR47" s="58"/>
      <c r="FS47" s="58"/>
      <c r="FT47" s="58"/>
      <c r="FU47" s="58"/>
      <c r="FV47" s="58"/>
      <c r="FW47" s="58"/>
      <c r="FX47" s="58"/>
      <c r="FY47" s="58"/>
      <c r="FZ47" s="58"/>
      <c r="GA47" s="58"/>
      <c r="GB47" s="58"/>
      <c r="GC47" s="58"/>
      <c r="GD47" s="58"/>
      <c r="GE47" s="58"/>
      <c r="GF47" s="58"/>
      <c r="GG47" s="58"/>
      <c r="GH47" s="58"/>
      <c r="GI47" s="58"/>
      <c r="GJ47" s="58"/>
      <c r="GK47" s="58"/>
      <c r="GL47" s="58"/>
      <c r="GM47" s="58"/>
      <c r="GN47" s="58"/>
      <c r="GO47" s="58"/>
      <c r="GP47" s="58"/>
      <c r="GQ47" s="58"/>
      <c r="GR47" s="58"/>
      <c r="GS47" s="58"/>
      <c r="GT47" s="58"/>
      <c r="GU47" s="58"/>
      <c r="GV47" s="58"/>
      <c r="GW47" s="58"/>
      <c r="GX47" s="58"/>
      <c r="GY47" s="58"/>
      <c r="GZ47" s="58"/>
      <c r="HA47" s="58"/>
      <c r="HB47" s="58"/>
      <c r="HC47" s="58"/>
      <c r="HD47" s="58"/>
      <c r="HE47" s="58"/>
      <c r="HF47" s="58"/>
      <c r="HG47" s="58"/>
      <c r="HH47" s="58"/>
      <c r="HI47" s="58"/>
      <c r="HJ47" s="58"/>
      <c r="HK47" s="58"/>
      <c r="HL47" s="58"/>
      <c r="HM47" s="58"/>
      <c r="HN47" s="58"/>
      <c r="HO47" s="58"/>
      <c r="HP47" s="58"/>
      <c r="HQ47" s="58"/>
      <c r="HR47" s="58"/>
      <c r="HS47" s="58"/>
      <c r="HT47" s="58"/>
      <c r="HU47" s="58"/>
      <c r="HV47" s="58"/>
      <c r="HW47" s="58"/>
      <c r="HX47" s="58"/>
      <c r="HY47" s="58"/>
      <c r="HZ47" s="58"/>
      <c r="IA47" s="58"/>
      <c r="IB47" s="58"/>
      <c r="IC47" s="58"/>
      <c r="ID47" s="58"/>
      <c r="IE47" s="58"/>
      <c r="IF47" s="58"/>
      <c r="IG47" s="58"/>
      <c r="IH47" s="58"/>
      <c r="II47" s="58"/>
    </row>
    <row r="48" s="27" customFormat="1" ht="20" customHeight="1" spans="1:243">
      <c r="A48" s="80">
        <v>2310499</v>
      </c>
      <c r="B48" s="80" t="s">
        <v>603</v>
      </c>
      <c r="C48" s="40">
        <v>9072</v>
      </c>
      <c r="D48" s="48">
        <v>1117</v>
      </c>
      <c r="E48" s="48">
        <v>-7955</v>
      </c>
      <c r="F48" s="48">
        <v>0</v>
      </c>
      <c r="G48" s="40"/>
      <c r="H48" s="44">
        <f t="shared" si="0"/>
        <v>0</v>
      </c>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c r="CQ48" s="58"/>
      <c r="CR48" s="58"/>
      <c r="CS48" s="58"/>
      <c r="CT48" s="58"/>
      <c r="CU48" s="58"/>
      <c r="CV48" s="58"/>
      <c r="CW48" s="58"/>
      <c r="CX48" s="58"/>
      <c r="CY48" s="58"/>
      <c r="CZ48" s="58"/>
      <c r="DA48" s="58"/>
      <c r="DB48" s="58"/>
      <c r="DC48" s="58"/>
      <c r="DD48" s="58"/>
      <c r="DE48" s="58"/>
      <c r="DF48" s="58"/>
      <c r="DG48" s="58"/>
      <c r="DH48" s="58"/>
      <c r="DI48" s="58"/>
      <c r="DJ48" s="58"/>
      <c r="DK48" s="58"/>
      <c r="DL48" s="58"/>
      <c r="DM48" s="58"/>
      <c r="DN48" s="58"/>
      <c r="DO48" s="58"/>
      <c r="DP48" s="58"/>
      <c r="DQ48" s="58"/>
      <c r="DR48" s="58"/>
      <c r="DS48" s="58"/>
      <c r="DT48" s="58"/>
      <c r="DU48" s="58"/>
      <c r="DV48" s="58"/>
      <c r="DW48" s="58"/>
      <c r="DX48" s="58"/>
      <c r="DY48" s="58"/>
      <c r="DZ48" s="58"/>
      <c r="EA48" s="58"/>
      <c r="EB48" s="58"/>
      <c r="EC48" s="58"/>
      <c r="ED48" s="58"/>
      <c r="EE48" s="58"/>
      <c r="EF48" s="58"/>
      <c r="EG48" s="58"/>
      <c r="EH48" s="58"/>
      <c r="EI48" s="58"/>
      <c r="EJ48" s="58"/>
      <c r="EK48" s="58"/>
      <c r="EL48" s="58"/>
      <c r="EM48" s="58"/>
      <c r="EN48" s="58"/>
      <c r="EO48" s="58"/>
      <c r="EP48" s="58"/>
      <c r="EQ48" s="58"/>
      <c r="ER48" s="58"/>
      <c r="ES48" s="58"/>
      <c r="ET48" s="58"/>
      <c r="EU48" s="58"/>
      <c r="EV48" s="58"/>
      <c r="EW48" s="58"/>
      <c r="EX48" s="58"/>
      <c r="EY48" s="58"/>
      <c r="EZ48" s="58"/>
      <c r="FA48" s="58"/>
      <c r="FB48" s="58"/>
      <c r="FC48" s="58"/>
      <c r="FD48" s="58"/>
      <c r="FE48" s="58"/>
      <c r="FF48" s="58"/>
      <c r="FG48" s="58"/>
      <c r="FH48" s="58"/>
      <c r="FI48" s="58"/>
      <c r="FJ48" s="58"/>
      <c r="FK48" s="58"/>
      <c r="FL48" s="58"/>
      <c r="FM48" s="58"/>
      <c r="FN48" s="58"/>
      <c r="FO48" s="58"/>
      <c r="FP48" s="58"/>
      <c r="FQ48" s="58"/>
      <c r="FR48" s="58"/>
      <c r="FS48" s="58"/>
      <c r="FT48" s="58"/>
      <c r="FU48" s="58"/>
      <c r="FV48" s="58"/>
      <c r="FW48" s="58"/>
      <c r="FX48" s="58"/>
      <c r="FY48" s="58"/>
      <c r="FZ48" s="58"/>
      <c r="GA48" s="58"/>
      <c r="GB48" s="58"/>
      <c r="GC48" s="58"/>
      <c r="GD48" s="58"/>
      <c r="GE48" s="58"/>
      <c r="GF48" s="58"/>
      <c r="GG48" s="58"/>
      <c r="GH48" s="58"/>
      <c r="GI48" s="58"/>
      <c r="GJ48" s="58"/>
      <c r="GK48" s="58"/>
      <c r="GL48" s="58"/>
      <c r="GM48" s="58"/>
      <c r="GN48" s="58"/>
      <c r="GO48" s="58"/>
      <c r="GP48" s="58"/>
      <c r="GQ48" s="58"/>
      <c r="GR48" s="58"/>
      <c r="GS48" s="58"/>
      <c r="GT48" s="58"/>
      <c r="GU48" s="58"/>
      <c r="GV48" s="58"/>
      <c r="GW48" s="58"/>
      <c r="GX48" s="58"/>
      <c r="GY48" s="58"/>
      <c r="GZ48" s="58"/>
      <c r="HA48" s="58"/>
      <c r="HB48" s="58"/>
      <c r="HC48" s="58"/>
      <c r="HD48" s="58"/>
      <c r="HE48" s="58"/>
      <c r="HF48" s="58"/>
      <c r="HG48" s="58"/>
      <c r="HH48" s="58"/>
      <c r="HI48" s="58"/>
      <c r="HJ48" s="58"/>
      <c r="HK48" s="58"/>
      <c r="HL48" s="58"/>
      <c r="HM48" s="58"/>
      <c r="HN48" s="58"/>
      <c r="HO48" s="58"/>
      <c r="HP48" s="58"/>
      <c r="HQ48" s="58"/>
      <c r="HR48" s="58"/>
      <c r="HS48" s="58"/>
      <c r="HT48" s="58"/>
      <c r="HU48" s="58"/>
      <c r="HV48" s="58"/>
      <c r="HW48" s="58"/>
      <c r="HX48" s="58"/>
      <c r="HY48" s="58"/>
      <c r="HZ48" s="58"/>
      <c r="IA48" s="58"/>
      <c r="IB48" s="58"/>
      <c r="IC48" s="58"/>
      <c r="ID48" s="58"/>
      <c r="IE48" s="58"/>
      <c r="IF48" s="58"/>
      <c r="IG48" s="58"/>
      <c r="IH48" s="58"/>
      <c r="II48" s="58"/>
    </row>
    <row r="49" s="27" customFormat="1" ht="20" customHeight="1" spans="1:243">
      <c r="A49" s="80">
        <v>232</v>
      </c>
      <c r="B49" s="80" t="s">
        <v>440</v>
      </c>
      <c r="C49" s="40">
        <v>0</v>
      </c>
      <c r="D49" s="48">
        <v>1067</v>
      </c>
      <c r="E49" s="48">
        <v>1067</v>
      </c>
      <c r="F49" s="48">
        <v>0</v>
      </c>
      <c r="G49" s="40">
        <v>1493</v>
      </c>
      <c r="H49" s="44">
        <f t="shared" si="0"/>
        <v>1.39925023430178</v>
      </c>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58"/>
      <c r="BY49" s="58"/>
      <c r="BZ49" s="58"/>
      <c r="CA49" s="58"/>
      <c r="CB49" s="58"/>
      <c r="CC49" s="58"/>
      <c r="CD49" s="58"/>
      <c r="CE49" s="58"/>
      <c r="CF49" s="58"/>
      <c r="CG49" s="58"/>
      <c r="CH49" s="58"/>
      <c r="CI49" s="58"/>
      <c r="CJ49" s="58"/>
      <c r="CK49" s="58"/>
      <c r="CL49" s="58"/>
      <c r="CM49" s="58"/>
      <c r="CN49" s="58"/>
      <c r="CO49" s="58"/>
      <c r="CP49" s="58"/>
      <c r="CQ49" s="58"/>
      <c r="CR49" s="58"/>
      <c r="CS49" s="58"/>
      <c r="CT49" s="58"/>
      <c r="CU49" s="58"/>
      <c r="CV49" s="58"/>
      <c r="CW49" s="58"/>
      <c r="CX49" s="58"/>
      <c r="CY49" s="58"/>
      <c r="CZ49" s="58"/>
      <c r="DA49" s="58"/>
      <c r="DB49" s="58"/>
      <c r="DC49" s="58"/>
      <c r="DD49" s="58"/>
      <c r="DE49" s="58"/>
      <c r="DF49" s="58"/>
      <c r="DG49" s="58"/>
      <c r="DH49" s="58"/>
      <c r="DI49" s="58"/>
      <c r="DJ49" s="58"/>
      <c r="DK49" s="58"/>
      <c r="DL49" s="58"/>
      <c r="DM49" s="58"/>
      <c r="DN49" s="58"/>
      <c r="DO49" s="58"/>
      <c r="DP49" s="58"/>
      <c r="DQ49" s="58"/>
      <c r="DR49" s="58"/>
      <c r="DS49" s="58"/>
      <c r="DT49" s="58"/>
      <c r="DU49" s="58"/>
      <c r="DV49" s="58"/>
      <c r="DW49" s="58"/>
      <c r="DX49" s="58"/>
      <c r="DY49" s="58"/>
      <c r="DZ49" s="58"/>
      <c r="EA49" s="58"/>
      <c r="EB49" s="58"/>
      <c r="EC49" s="58"/>
      <c r="ED49" s="58"/>
      <c r="EE49" s="58"/>
      <c r="EF49" s="58"/>
      <c r="EG49" s="58"/>
      <c r="EH49" s="58"/>
      <c r="EI49" s="58"/>
      <c r="EJ49" s="58"/>
      <c r="EK49" s="58"/>
      <c r="EL49" s="58"/>
      <c r="EM49" s="58"/>
      <c r="EN49" s="58"/>
      <c r="EO49" s="58"/>
      <c r="EP49" s="58"/>
      <c r="EQ49" s="58"/>
      <c r="ER49" s="58"/>
      <c r="ES49" s="58"/>
      <c r="ET49" s="58"/>
      <c r="EU49" s="58"/>
      <c r="EV49" s="58"/>
      <c r="EW49" s="58"/>
      <c r="EX49" s="58"/>
      <c r="EY49" s="58"/>
      <c r="EZ49" s="58"/>
      <c r="FA49" s="58"/>
      <c r="FB49" s="58"/>
      <c r="FC49" s="58"/>
      <c r="FD49" s="58"/>
      <c r="FE49" s="58"/>
      <c r="FF49" s="58"/>
      <c r="FG49" s="58"/>
      <c r="FH49" s="58"/>
      <c r="FI49" s="58"/>
      <c r="FJ49" s="58"/>
      <c r="FK49" s="58"/>
      <c r="FL49" s="58"/>
      <c r="FM49" s="58"/>
      <c r="FN49" s="58"/>
      <c r="FO49" s="58"/>
      <c r="FP49" s="58"/>
      <c r="FQ49" s="58"/>
      <c r="FR49" s="58"/>
      <c r="FS49" s="58"/>
      <c r="FT49" s="58"/>
      <c r="FU49" s="58"/>
      <c r="FV49" s="58"/>
      <c r="FW49" s="58"/>
      <c r="FX49" s="58"/>
      <c r="FY49" s="58"/>
      <c r="FZ49" s="58"/>
      <c r="GA49" s="58"/>
      <c r="GB49" s="58"/>
      <c r="GC49" s="58"/>
      <c r="GD49" s="58"/>
      <c r="GE49" s="58"/>
      <c r="GF49" s="58"/>
      <c r="GG49" s="58"/>
      <c r="GH49" s="58"/>
      <c r="GI49" s="58"/>
      <c r="GJ49" s="58"/>
      <c r="GK49" s="58"/>
      <c r="GL49" s="58"/>
      <c r="GM49" s="58"/>
      <c r="GN49" s="58"/>
      <c r="GO49" s="58"/>
      <c r="GP49" s="58"/>
      <c r="GQ49" s="58"/>
      <c r="GR49" s="58"/>
      <c r="GS49" s="58"/>
      <c r="GT49" s="58"/>
      <c r="GU49" s="58"/>
      <c r="GV49" s="58"/>
      <c r="GW49" s="58"/>
      <c r="GX49" s="58"/>
      <c r="GY49" s="58"/>
      <c r="GZ49" s="58"/>
      <c r="HA49" s="58"/>
      <c r="HB49" s="58"/>
      <c r="HC49" s="58"/>
      <c r="HD49" s="58"/>
      <c r="HE49" s="58"/>
      <c r="HF49" s="58"/>
      <c r="HG49" s="58"/>
      <c r="HH49" s="58"/>
      <c r="HI49" s="58"/>
      <c r="HJ49" s="58"/>
      <c r="HK49" s="58"/>
      <c r="HL49" s="58"/>
      <c r="HM49" s="58"/>
      <c r="HN49" s="58"/>
      <c r="HO49" s="58"/>
      <c r="HP49" s="58"/>
      <c r="HQ49" s="58"/>
      <c r="HR49" s="58"/>
      <c r="HS49" s="58"/>
      <c r="HT49" s="58"/>
      <c r="HU49" s="58"/>
      <c r="HV49" s="58"/>
      <c r="HW49" s="58"/>
      <c r="HX49" s="58"/>
      <c r="HY49" s="58"/>
      <c r="HZ49" s="58"/>
      <c r="IA49" s="58"/>
      <c r="IB49" s="58"/>
      <c r="IC49" s="58"/>
      <c r="ID49" s="58"/>
      <c r="IE49" s="58"/>
      <c r="IF49" s="58"/>
      <c r="IG49" s="58"/>
      <c r="IH49" s="58"/>
      <c r="II49" s="58"/>
    </row>
    <row r="50" s="27" customFormat="1" ht="20" customHeight="1" spans="1:243">
      <c r="A50" s="80">
        <v>23204</v>
      </c>
      <c r="B50" s="80" t="s">
        <v>604</v>
      </c>
      <c r="C50" s="40">
        <v>0</v>
      </c>
      <c r="D50" s="48">
        <v>1067</v>
      </c>
      <c r="E50" s="48">
        <v>1067</v>
      </c>
      <c r="F50" s="48">
        <v>0</v>
      </c>
      <c r="G50" s="40">
        <v>1493</v>
      </c>
      <c r="H50" s="44">
        <f t="shared" si="0"/>
        <v>1.39925023430178</v>
      </c>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8"/>
      <c r="CQ50" s="58"/>
      <c r="CR50" s="58"/>
      <c r="CS50" s="58"/>
      <c r="CT50" s="58"/>
      <c r="CU50" s="58"/>
      <c r="CV50" s="58"/>
      <c r="CW50" s="58"/>
      <c r="CX50" s="58"/>
      <c r="CY50" s="58"/>
      <c r="CZ50" s="58"/>
      <c r="DA50" s="58"/>
      <c r="DB50" s="58"/>
      <c r="DC50" s="58"/>
      <c r="DD50" s="58"/>
      <c r="DE50" s="58"/>
      <c r="DF50" s="58"/>
      <c r="DG50" s="58"/>
      <c r="DH50" s="58"/>
      <c r="DI50" s="58"/>
      <c r="DJ50" s="58"/>
      <c r="DK50" s="58"/>
      <c r="DL50" s="58"/>
      <c r="DM50" s="58"/>
      <c r="DN50" s="58"/>
      <c r="DO50" s="58"/>
      <c r="DP50" s="58"/>
      <c r="DQ50" s="58"/>
      <c r="DR50" s="58"/>
      <c r="DS50" s="58"/>
      <c r="DT50" s="58"/>
      <c r="DU50" s="58"/>
      <c r="DV50" s="58"/>
      <c r="DW50" s="58"/>
      <c r="DX50" s="58"/>
      <c r="DY50" s="58"/>
      <c r="DZ50" s="58"/>
      <c r="EA50" s="58"/>
      <c r="EB50" s="58"/>
      <c r="EC50" s="58"/>
      <c r="ED50" s="58"/>
      <c r="EE50" s="58"/>
      <c r="EF50" s="58"/>
      <c r="EG50" s="58"/>
      <c r="EH50" s="58"/>
      <c r="EI50" s="58"/>
      <c r="EJ50" s="58"/>
      <c r="EK50" s="58"/>
      <c r="EL50" s="58"/>
      <c r="EM50" s="58"/>
      <c r="EN50" s="58"/>
      <c r="EO50" s="58"/>
      <c r="EP50" s="58"/>
      <c r="EQ50" s="58"/>
      <c r="ER50" s="58"/>
      <c r="ES50" s="58"/>
      <c r="ET50" s="58"/>
      <c r="EU50" s="58"/>
      <c r="EV50" s="58"/>
      <c r="EW50" s="58"/>
      <c r="EX50" s="58"/>
      <c r="EY50" s="58"/>
      <c r="EZ50" s="58"/>
      <c r="FA50" s="58"/>
      <c r="FB50" s="58"/>
      <c r="FC50" s="58"/>
      <c r="FD50" s="58"/>
      <c r="FE50" s="58"/>
      <c r="FF50" s="58"/>
      <c r="FG50" s="58"/>
      <c r="FH50" s="58"/>
      <c r="FI50" s="58"/>
      <c r="FJ50" s="58"/>
      <c r="FK50" s="58"/>
      <c r="FL50" s="58"/>
      <c r="FM50" s="58"/>
      <c r="FN50" s="58"/>
      <c r="FO50" s="58"/>
      <c r="FP50" s="58"/>
      <c r="FQ50" s="58"/>
      <c r="FR50" s="58"/>
      <c r="FS50" s="58"/>
      <c r="FT50" s="58"/>
      <c r="FU50" s="58"/>
      <c r="FV50" s="58"/>
      <c r="FW50" s="58"/>
      <c r="FX50" s="58"/>
      <c r="FY50" s="58"/>
      <c r="FZ50" s="58"/>
      <c r="GA50" s="58"/>
      <c r="GB50" s="58"/>
      <c r="GC50" s="58"/>
      <c r="GD50" s="58"/>
      <c r="GE50" s="58"/>
      <c r="GF50" s="58"/>
      <c r="GG50" s="58"/>
      <c r="GH50" s="58"/>
      <c r="GI50" s="58"/>
      <c r="GJ50" s="58"/>
      <c r="GK50" s="58"/>
      <c r="GL50" s="58"/>
      <c r="GM50" s="58"/>
      <c r="GN50" s="58"/>
      <c r="GO50" s="58"/>
      <c r="GP50" s="58"/>
      <c r="GQ50" s="58"/>
      <c r="GR50" s="58"/>
      <c r="GS50" s="58"/>
      <c r="GT50" s="58"/>
      <c r="GU50" s="58"/>
      <c r="GV50" s="58"/>
      <c r="GW50" s="58"/>
      <c r="GX50" s="58"/>
      <c r="GY50" s="58"/>
      <c r="GZ50" s="58"/>
      <c r="HA50" s="58"/>
      <c r="HB50" s="58"/>
      <c r="HC50" s="58"/>
      <c r="HD50" s="58"/>
      <c r="HE50" s="58"/>
      <c r="HF50" s="58"/>
      <c r="HG50" s="58"/>
      <c r="HH50" s="58"/>
      <c r="HI50" s="58"/>
      <c r="HJ50" s="58"/>
      <c r="HK50" s="58"/>
      <c r="HL50" s="58"/>
      <c r="HM50" s="58"/>
      <c r="HN50" s="58"/>
      <c r="HO50" s="58"/>
      <c r="HP50" s="58"/>
      <c r="HQ50" s="58"/>
      <c r="HR50" s="58"/>
      <c r="HS50" s="58"/>
      <c r="HT50" s="58"/>
      <c r="HU50" s="58"/>
      <c r="HV50" s="58"/>
      <c r="HW50" s="58"/>
      <c r="HX50" s="58"/>
      <c r="HY50" s="58"/>
      <c r="HZ50" s="58"/>
      <c r="IA50" s="58"/>
      <c r="IB50" s="58"/>
      <c r="IC50" s="58"/>
      <c r="ID50" s="58"/>
      <c r="IE50" s="58"/>
      <c r="IF50" s="58"/>
      <c r="IG50" s="58"/>
      <c r="IH50" s="58"/>
      <c r="II50" s="58"/>
    </row>
    <row r="51" s="27" customFormat="1" ht="20" customHeight="1" spans="1:243">
      <c r="A51" s="80">
        <v>2320411</v>
      </c>
      <c r="B51" s="80" t="s">
        <v>605</v>
      </c>
      <c r="C51" s="40"/>
      <c r="D51" s="48"/>
      <c r="E51" s="48"/>
      <c r="F51" s="48"/>
      <c r="G51" s="40">
        <v>0</v>
      </c>
      <c r="H51" s="44" t="str">
        <f t="shared" si="0"/>
        <v/>
      </c>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c r="CQ51" s="58"/>
      <c r="CR51" s="58"/>
      <c r="CS51" s="58"/>
      <c r="CT51" s="58"/>
      <c r="CU51" s="58"/>
      <c r="CV51" s="58"/>
      <c r="CW51" s="58"/>
      <c r="CX51" s="58"/>
      <c r="CY51" s="58"/>
      <c r="CZ51" s="58"/>
      <c r="DA51" s="58"/>
      <c r="DB51" s="58"/>
      <c r="DC51" s="58"/>
      <c r="DD51" s="58"/>
      <c r="DE51" s="58"/>
      <c r="DF51" s="58"/>
      <c r="DG51" s="58"/>
      <c r="DH51" s="58"/>
      <c r="DI51" s="58"/>
      <c r="DJ51" s="58"/>
      <c r="DK51" s="58"/>
      <c r="DL51" s="58"/>
      <c r="DM51" s="58"/>
      <c r="DN51" s="58"/>
      <c r="DO51" s="58"/>
      <c r="DP51" s="58"/>
      <c r="DQ51" s="58"/>
      <c r="DR51" s="58"/>
      <c r="DS51" s="58"/>
      <c r="DT51" s="58"/>
      <c r="DU51" s="58"/>
      <c r="DV51" s="58"/>
      <c r="DW51" s="58"/>
      <c r="DX51" s="58"/>
      <c r="DY51" s="58"/>
      <c r="DZ51" s="58"/>
      <c r="EA51" s="58"/>
      <c r="EB51" s="58"/>
      <c r="EC51" s="58"/>
      <c r="ED51" s="58"/>
      <c r="EE51" s="58"/>
      <c r="EF51" s="58"/>
      <c r="EG51" s="58"/>
      <c r="EH51" s="58"/>
      <c r="EI51" s="58"/>
      <c r="EJ51" s="58"/>
      <c r="EK51" s="58"/>
      <c r="EL51" s="58"/>
      <c r="EM51" s="58"/>
      <c r="EN51" s="58"/>
      <c r="EO51" s="58"/>
      <c r="EP51" s="58"/>
      <c r="EQ51" s="58"/>
      <c r="ER51" s="58"/>
      <c r="ES51" s="58"/>
      <c r="ET51" s="58"/>
      <c r="EU51" s="58"/>
      <c r="EV51" s="58"/>
      <c r="EW51" s="58"/>
      <c r="EX51" s="58"/>
      <c r="EY51" s="58"/>
      <c r="EZ51" s="58"/>
      <c r="FA51" s="58"/>
      <c r="FB51" s="58"/>
      <c r="FC51" s="58"/>
      <c r="FD51" s="58"/>
      <c r="FE51" s="58"/>
      <c r="FF51" s="58"/>
      <c r="FG51" s="58"/>
      <c r="FH51" s="58"/>
      <c r="FI51" s="58"/>
      <c r="FJ51" s="58"/>
      <c r="FK51" s="58"/>
      <c r="FL51" s="58"/>
      <c r="FM51" s="58"/>
      <c r="FN51" s="58"/>
      <c r="FO51" s="58"/>
      <c r="FP51" s="58"/>
      <c r="FQ51" s="58"/>
      <c r="FR51" s="58"/>
      <c r="FS51" s="58"/>
      <c r="FT51" s="58"/>
      <c r="FU51" s="58"/>
      <c r="FV51" s="58"/>
      <c r="FW51" s="58"/>
      <c r="FX51" s="58"/>
      <c r="FY51" s="58"/>
      <c r="FZ51" s="58"/>
      <c r="GA51" s="58"/>
      <c r="GB51" s="58"/>
      <c r="GC51" s="58"/>
      <c r="GD51" s="58"/>
      <c r="GE51" s="58"/>
      <c r="GF51" s="58"/>
      <c r="GG51" s="58"/>
      <c r="GH51" s="58"/>
      <c r="GI51" s="58"/>
      <c r="GJ51" s="58"/>
      <c r="GK51" s="58"/>
      <c r="GL51" s="58"/>
      <c r="GM51" s="58"/>
      <c r="GN51" s="58"/>
      <c r="GO51" s="58"/>
      <c r="GP51" s="58"/>
      <c r="GQ51" s="58"/>
      <c r="GR51" s="58"/>
      <c r="GS51" s="58"/>
      <c r="GT51" s="58"/>
      <c r="GU51" s="58"/>
      <c r="GV51" s="58"/>
      <c r="GW51" s="58"/>
      <c r="GX51" s="58"/>
      <c r="GY51" s="58"/>
      <c r="GZ51" s="58"/>
      <c r="HA51" s="58"/>
      <c r="HB51" s="58"/>
      <c r="HC51" s="58"/>
      <c r="HD51" s="58"/>
      <c r="HE51" s="58"/>
      <c r="HF51" s="58"/>
      <c r="HG51" s="58"/>
      <c r="HH51" s="58"/>
      <c r="HI51" s="58"/>
      <c r="HJ51" s="58"/>
      <c r="HK51" s="58"/>
      <c r="HL51" s="58"/>
      <c r="HM51" s="58"/>
      <c r="HN51" s="58"/>
      <c r="HO51" s="58"/>
      <c r="HP51" s="58"/>
      <c r="HQ51" s="58"/>
      <c r="HR51" s="58"/>
      <c r="HS51" s="58"/>
      <c r="HT51" s="58"/>
      <c r="HU51" s="58"/>
      <c r="HV51" s="58"/>
      <c r="HW51" s="58"/>
      <c r="HX51" s="58"/>
      <c r="HY51" s="58"/>
      <c r="HZ51" s="58"/>
      <c r="IA51" s="58"/>
      <c r="IB51" s="58"/>
      <c r="IC51" s="58"/>
      <c r="ID51" s="58"/>
      <c r="IE51" s="58"/>
      <c r="IF51" s="58"/>
      <c r="IG51" s="58"/>
      <c r="IH51" s="58"/>
      <c r="II51" s="58"/>
    </row>
    <row r="52" s="27" customFormat="1" ht="20" customHeight="1" spans="1:243">
      <c r="A52" s="80">
        <v>2320433</v>
      </c>
      <c r="B52" s="80" t="s">
        <v>606</v>
      </c>
      <c r="C52" s="40"/>
      <c r="D52" s="48">
        <v>552</v>
      </c>
      <c r="E52" s="48">
        <v>552</v>
      </c>
      <c r="F52" s="48">
        <v>0</v>
      </c>
      <c r="G52" s="40">
        <v>1104</v>
      </c>
      <c r="H52" s="44">
        <f t="shared" si="0"/>
        <v>2</v>
      </c>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c r="CQ52" s="58"/>
      <c r="CR52" s="58"/>
      <c r="CS52" s="58"/>
      <c r="CT52" s="58"/>
      <c r="CU52" s="58"/>
      <c r="CV52" s="58"/>
      <c r="CW52" s="58"/>
      <c r="CX52" s="58"/>
      <c r="CY52" s="58"/>
      <c r="CZ52" s="58"/>
      <c r="DA52" s="58"/>
      <c r="DB52" s="58"/>
      <c r="DC52" s="58"/>
      <c r="DD52" s="58"/>
      <c r="DE52" s="58"/>
      <c r="DF52" s="58"/>
      <c r="DG52" s="58"/>
      <c r="DH52" s="58"/>
      <c r="DI52" s="58"/>
      <c r="DJ52" s="58"/>
      <c r="DK52" s="58"/>
      <c r="DL52" s="58"/>
      <c r="DM52" s="58"/>
      <c r="DN52" s="58"/>
      <c r="DO52" s="58"/>
      <c r="DP52" s="58"/>
      <c r="DQ52" s="58"/>
      <c r="DR52" s="58"/>
      <c r="DS52" s="58"/>
      <c r="DT52" s="58"/>
      <c r="DU52" s="58"/>
      <c r="DV52" s="58"/>
      <c r="DW52" s="58"/>
      <c r="DX52" s="58"/>
      <c r="DY52" s="58"/>
      <c r="DZ52" s="58"/>
      <c r="EA52" s="58"/>
      <c r="EB52" s="58"/>
      <c r="EC52" s="58"/>
      <c r="ED52" s="58"/>
      <c r="EE52" s="58"/>
      <c r="EF52" s="58"/>
      <c r="EG52" s="58"/>
      <c r="EH52" s="58"/>
      <c r="EI52" s="58"/>
      <c r="EJ52" s="58"/>
      <c r="EK52" s="58"/>
      <c r="EL52" s="58"/>
      <c r="EM52" s="58"/>
      <c r="EN52" s="58"/>
      <c r="EO52" s="58"/>
      <c r="EP52" s="58"/>
      <c r="EQ52" s="58"/>
      <c r="ER52" s="58"/>
      <c r="ES52" s="58"/>
      <c r="ET52" s="58"/>
      <c r="EU52" s="58"/>
      <c r="EV52" s="58"/>
      <c r="EW52" s="58"/>
      <c r="EX52" s="58"/>
      <c r="EY52" s="58"/>
      <c r="EZ52" s="58"/>
      <c r="FA52" s="58"/>
      <c r="FB52" s="58"/>
      <c r="FC52" s="58"/>
      <c r="FD52" s="58"/>
      <c r="FE52" s="58"/>
      <c r="FF52" s="58"/>
      <c r="FG52" s="58"/>
      <c r="FH52" s="58"/>
      <c r="FI52" s="58"/>
      <c r="FJ52" s="58"/>
      <c r="FK52" s="58"/>
      <c r="FL52" s="58"/>
      <c r="FM52" s="58"/>
      <c r="FN52" s="58"/>
      <c r="FO52" s="58"/>
      <c r="FP52" s="58"/>
      <c r="FQ52" s="58"/>
      <c r="FR52" s="58"/>
      <c r="FS52" s="58"/>
      <c r="FT52" s="58"/>
      <c r="FU52" s="58"/>
      <c r="FV52" s="58"/>
      <c r="FW52" s="58"/>
      <c r="FX52" s="58"/>
      <c r="FY52" s="58"/>
      <c r="FZ52" s="58"/>
      <c r="GA52" s="58"/>
      <c r="GB52" s="58"/>
      <c r="GC52" s="58"/>
      <c r="GD52" s="58"/>
      <c r="GE52" s="58"/>
      <c r="GF52" s="58"/>
      <c r="GG52" s="58"/>
      <c r="GH52" s="58"/>
      <c r="GI52" s="58"/>
      <c r="GJ52" s="58"/>
      <c r="GK52" s="58"/>
      <c r="GL52" s="58"/>
      <c r="GM52" s="58"/>
      <c r="GN52" s="58"/>
      <c r="GO52" s="58"/>
      <c r="GP52" s="58"/>
      <c r="GQ52" s="58"/>
      <c r="GR52" s="58"/>
      <c r="GS52" s="58"/>
      <c r="GT52" s="58"/>
      <c r="GU52" s="58"/>
      <c r="GV52" s="58"/>
      <c r="GW52" s="58"/>
      <c r="GX52" s="58"/>
      <c r="GY52" s="58"/>
      <c r="GZ52" s="58"/>
      <c r="HA52" s="58"/>
      <c r="HB52" s="58"/>
      <c r="HC52" s="58"/>
      <c r="HD52" s="58"/>
      <c r="HE52" s="58"/>
      <c r="HF52" s="58"/>
      <c r="HG52" s="58"/>
      <c r="HH52" s="58"/>
      <c r="HI52" s="58"/>
      <c r="HJ52" s="58"/>
      <c r="HK52" s="58"/>
      <c r="HL52" s="58"/>
      <c r="HM52" s="58"/>
      <c r="HN52" s="58"/>
      <c r="HO52" s="58"/>
      <c r="HP52" s="58"/>
      <c r="HQ52" s="58"/>
      <c r="HR52" s="58"/>
      <c r="HS52" s="58"/>
      <c r="HT52" s="58"/>
      <c r="HU52" s="58"/>
      <c r="HV52" s="58"/>
      <c r="HW52" s="58"/>
      <c r="HX52" s="58"/>
      <c r="HY52" s="58"/>
      <c r="HZ52" s="58"/>
      <c r="IA52" s="58"/>
      <c r="IB52" s="58"/>
      <c r="IC52" s="58"/>
      <c r="ID52" s="58"/>
      <c r="IE52" s="58"/>
      <c r="IF52" s="58"/>
      <c r="IG52" s="58"/>
      <c r="IH52" s="58"/>
      <c r="II52" s="58"/>
    </row>
    <row r="53" s="27" customFormat="1" ht="20" customHeight="1" spans="1:243">
      <c r="A53" s="80">
        <v>2320498</v>
      </c>
      <c r="B53" s="80" t="s">
        <v>607</v>
      </c>
      <c r="C53" s="40"/>
      <c r="D53" s="48"/>
      <c r="E53" s="48"/>
      <c r="F53" s="48"/>
      <c r="G53" s="40">
        <v>353</v>
      </c>
      <c r="H53" s="44" t="str">
        <f t="shared" si="0"/>
        <v/>
      </c>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c r="CQ53" s="58"/>
      <c r="CR53" s="58"/>
      <c r="CS53" s="58"/>
      <c r="CT53" s="58"/>
      <c r="CU53" s="58"/>
      <c r="CV53" s="58"/>
      <c r="CW53" s="58"/>
      <c r="CX53" s="58"/>
      <c r="CY53" s="58"/>
      <c r="CZ53" s="58"/>
      <c r="DA53" s="58"/>
      <c r="DB53" s="58"/>
      <c r="DC53" s="58"/>
      <c r="DD53" s="58"/>
      <c r="DE53" s="58"/>
      <c r="DF53" s="58"/>
      <c r="DG53" s="58"/>
      <c r="DH53" s="58"/>
      <c r="DI53" s="58"/>
      <c r="DJ53" s="58"/>
      <c r="DK53" s="58"/>
      <c r="DL53" s="58"/>
      <c r="DM53" s="58"/>
      <c r="DN53" s="58"/>
      <c r="DO53" s="58"/>
      <c r="DP53" s="58"/>
      <c r="DQ53" s="58"/>
      <c r="DR53" s="58"/>
      <c r="DS53" s="58"/>
      <c r="DT53" s="58"/>
      <c r="DU53" s="58"/>
      <c r="DV53" s="58"/>
      <c r="DW53" s="58"/>
      <c r="DX53" s="58"/>
      <c r="DY53" s="58"/>
      <c r="DZ53" s="58"/>
      <c r="EA53" s="58"/>
      <c r="EB53" s="58"/>
      <c r="EC53" s="58"/>
      <c r="ED53" s="58"/>
      <c r="EE53" s="58"/>
      <c r="EF53" s="58"/>
      <c r="EG53" s="58"/>
      <c r="EH53" s="58"/>
      <c r="EI53" s="58"/>
      <c r="EJ53" s="58"/>
      <c r="EK53" s="58"/>
      <c r="EL53" s="58"/>
      <c r="EM53" s="58"/>
      <c r="EN53" s="58"/>
      <c r="EO53" s="58"/>
      <c r="EP53" s="58"/>
      <c r="EQ53" s="58"/>
      <c r="ER53" s="58"/>
      <c r="ES53" s="58"/>
      <c r="ET53" s="58"/>
      <c r="EU53" s="58"/>
      <c r="EV53" s="58"/>
      <c r="EW53" s="58"/>
      <c r="EX53" s="58"/>
      <c r="EY53" s="58"/>
      <c r="EZ53" s="58"/>
      <c r="FA53" s="58"/>
      <c r="FB53" s="58"/>
      <c r="FC53" s="58"/>
      <c r="FD53" s="58"/>
      <c r="FE53" s="58"/>
      <c r="FF53" s="58"/>
      <c r="FG53" s="58"/>
      <c r="FH53" s="58"/>
      <c r="FI53" s="58"/>
      <c r="FJ53" s="58"/>
      <c r="FK53" s="58"/>
      <c r="FL53" s="58"/>
      <c r="FM53" s="58"/>
      <c r="FN53" s="58"/>
      <c r="FO53" s="58"/>
      <c r="FP53" s="58"/>
      <c r="FQ53" s="58"/>
      <c r="FR53" s="58"/>
      <c r="FS53" s="58"/>
      <c r="FT53" s="58"/>
      <c r="FU53" s="58"/>
      <c r="FV53" s="58"/>
      <c r="FW53" s="58"/>
      <c r="FX53" s="58"/>
      <c r="FY53" s="58"/>
      <c r="FZ53" s="58"/>
      <c r="GA53" s="58"/>
      <c r="GB53" s="58"/>
      <c r="GC53" s="58"/>
      <c r="GD53" s="58"/>
      <c r="GE53" s="58"/>
      <c r="GF53" s="58"/>
      <c r="GG53" s="58"/>
      <c r="GH53" s="58"/>
      <c r="GI53" s="58"/>
      <c r="GJ53" s="58"/>
      <c r="GK53" s="58"/>
      <c r="GL53" s="58"/>
      <c r="GM53" s="58"/>
      <c r="GN53" s="58"/>
      <c r="GO53" s="58"/>
      <c r="GP53" s="58"/>
      <c r="GQ53" s="58"/>
      <c r="GR53" s="58"/>
      <c r="GS53" s="58"/>
      <c r="GT53" s="58"/>
      <c r="GU53" s="58"/>
      <c r="GV53" s="58"/>
      <c r="GW53" s="58"/>
      <c r="GX53" s="58"/>
      <c r="GY53" s="58"/>
      <c r="GZ53" s="58"/>
      <c r="HA53" s="58"/>
      <c r="HB53" s="58"/>
      <c r="HC53" s="58"/>
      <c r="HD53" s="58"/>
      <c r="HE53" s="58"/>
      <c r="HF53" s="58"/>
      <c r="HG53" s="58"/>
      <c r="HH53" s="58"/>
      <c r="HI53" s="58"/>
      <c r="HJ53" s="58"/>
      <c r="HK53" s="58"/>
      <c r="HL53" s="58"/>
      <c r="HM53" s="58"/>
      <c r="HN53" s="58"/>
      <c r="HO53" s="58"/>
      <c r="HP53" s="58"/>
      <c r="HQ53" s="58"/>
      <c r="HR53" s="58"/>
      <c r="HS53" s="58"/>
      <c r="HT53" s="58"/>
      <c r="HU53" s="58"/>
      <c r="HV53" s="58"/>
      <c r="HW53" s="58"/>
      <c r="HX53" s="58"/>
      <c r="HY53" s="58"/>
      <c r="HZ53" s="58"/>
      <c r="IA53" s="58"/>
      <c r="IB53" s="58"/>
      <c r="IC53" s="58"/>
      <c r="ID53" s="58"/>
      <c r="IE53" s="58"/>
      <c r="IF53" s="58"/>
      <c r="IG53" s="58"/>
      <c r="IH53" s="58"/>
      <c r="II53" s="58"/>
    </row>
    <row r="54" s="27" customFormat="1" ht="20" customHeight="1" spans="1:243">
      <c r="A54" s="80">
        <v>2320499</v>
      </c>
      <c r="B54" s="80" t="s">
        <v>608</v>
      </c>
      <c r="C54" s="40" t="s">
        <v>29</v>
      </c>
      <c r="D54" s="48">
        <v>515</v>
      </c>
      <c r="E54" s="48">
        <v>515</v>
      </c>
      <c r="F54" s="48">
        <v>0</v>
      </c>
      <c r="G54" s="40">
        <v>36</v>
      </c>
      <c r="H54" s="44">
        <f t="shared" si="0"/>
        <v>0.0699029126213592</v>
      </c>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8"/>
      <c r="CL54" s="58"/>
      <c r="CM54" s="58"/>
      <c r="CN54" s="58"/>
      <c r="CO54" s="58"/>
      <c r="CP54" s="58"/>
      <c r="CQ54" s="58"/>
      <c r="CR54" s="58"/>
      <c r="CS54" s="58"/>
      <c r="CT54" s="58"/>
      <c r="CU54" s="58"/>
      <c r="CV54" s="58"/>
      <c r="CW54" s="58"/>
      <c r="CX54" s="58"/>
      <c r="CY54" s="58"/>
      <c r="CZ54" s="58"/>
      <c r="DA54" s="58"/>
      <c r="DB54" s="58"/>
      <c r="DC54" s="58"/>
      <c r="DD54" s="58"/>
      <c r="DE54" s="58"/>
      <c r="DF54" s="58"/>
      <c r="DG54" s="58"/>
      <c r="DH54" s="58"/>
      <c r="DI54" s="58"/>
      <c r="DJ54" s="58"/>
      <c r="DK54" s="58"/>
      <c r="DL54" s="58"/>
      <c r="DM54" s="58"/>
      <c r="DN54" s="58"/>
      <c r="DO54" s="58"/>
      <c r="DP54" s="58"/>
      <c r="DQ54" s="58"/>
      <c r="DR54" s="58"/>
      <c r="DS54" s="58"/>
      <c r="DT54" s="58"/>
      <c r="DU54" s="58"/>
      <c r="DV54" s="58"/>
      <c r="DW54" s="58"/>
      <c r="DX54" s="58"/>
      <c r="DY54" s="58"/>
      <c r="DZ54" s="58"/>
      <c r="EA54" s="58"/>
      <c r="EB54" s="58"/>
      <c r="EC54" s="58"/>
      <c r="ED54" s="58"/>
      <c r="EE54" s="58"/>
      <c r="EF54" s="58"/>
      <c r="EG54" s="58"/>
      <c r="EH54" s="58"/>
      <c r="EI54" s="58"/>
      <c r="EJ54" s="58"/>
      <c r="EK54" s="58"/>
      <c r="EL54" s="58"/>
      <c r="EM54" s="58"/>
      <c r="EN54" s="58"/>
      <c r="EO54" s="58"/>
      <c r="EP54" s="58"/>
      <c r="EQ54" s="58"/>
      <c r="ER54" s="58"/>
      <c r="ES54" s="58"/>
      <c r="ET54" s="58"/>
      <c r="EU54" s="58"/>
      <c r="EV54" s="58"/>
      <c r="EW54" s="58"/>
      <c r="EX54" s="58"/>
      <c r="EY54" s="58"/>
      <c r="EZ54" s="58"/>
      <c r="FA54" s="58"/>
      <c r="FB54" s="58"/>
      <c r="FC54" s="58"/>
      <c r="FD54" s="58"/>
      <c r="FE54" s="58"/>
      <c r="FF54" s="58"/>
      <c r="FG54" s="58"/>
      <c r="FH54" s="58"/>
      <c r="FI54" s="58"/>
      <c r="FJ54" s="58"/>
      <c r="FK54" s="58"/>
      <c r="FL54" s="58"/>
      <c r="FM54" s="58"/>
      <c r="FN54" s="58"/>
      <c r="FO54" s="58"/>
      <c r="FP54" s="58"/>
      <c r="FQ54" s="58"/>
      <c r="FR54" s="58"/>
      <c r="FS54" s="58"/>
      <c r="FT54" s="58"/>
      <c r="FU54" s="58"/>
      <c r="FV54" s="58"/>
      <c r="FW54" s="58"/>
      <c r="FX54" s="58"/>
      <c r="FY54" s="58"/>
      <c r="FZ54" s="58"/>
      <c r="GA54" s="58"/>
      <c r="GB54" s="58"/>
      <c r="GC54" s="58"/>
      <c r="GD54" s="58"/>
      <c r="GE54" s="58"/>
      <c r="GF54" s="58"/>
      <c r="GG54" s="58"/>
      <c r="GH54" s="58"/>
      <c r="GI54" s="58"/>
      <c r="GJ54" s="58"/>
      <c r="GK54" s="58"/>
      <c r="GL54" s="58"/>
      <c r="GM54" s="58"/>
      <c r="GN54" s="58"/>
      <c r="GO54" s="58"/>
      <c r="GP54" s="58"/>
      <c r="GQ54" s="58"/>
      <c r="GR54" s="58"/>
      <c r="GS54" s="58"/>
      <c r="GT54" s="58"/>
      <c r="GU54" s="58"/>
      <c r="GV54" s="58"/>
      <c r="GW54" s="58"/>
      <c r="GX54" s="58"/>
      <c r="GY54" s="58"/>
      <c r="GZ54" s="58"/>
      <c r="HA54" s="58"/>
      <c r="HB54" s="58"/>
      <c r="HC54" s="58"/>
      <c r="HD54" s="58"/>
      <c r="HE54" s="58"/>
      <c r="HF54" s="58"/>
      <c r="HG54" s="58"/>
      <c r="HH54" s="58"/>
      <c r="HI54" s="58"/>
      <c r="HJ54" s="58"/>
      <c r="HK54" s="58"/>
      <c r="HL54" s="58"/>
      <c r="HM54" s="58"/>
      <c r="HN54" s="58"/>
      <c r="HO54" s="58"/>
      <c r="HP54" s="58"/>
      <c r="HQ54" s="58"/>
      <c r="HR54" s="58"/>
      <c r="HS54" s="58"/>
      <c r="HT54" s="58"/>
      <c r="HU54" s="58"/>
      <c r="HV54" s="58"/>
      <c r="HW54" s="58"/>
      <c r="HX54" s="58"/>
      <c r="HY54" s="58"/>
      <c r="HZ54" s="58"/>
      <c r="IA54" s="58"/>
      <c r="IB54" s="58"/>
      <c r="IC54" s="58"/>
      <c r="ID54" s="58"/>
      <c r="IE54" s="58"/>
      <c r="IF54" s="58"/>
      <c r="IG54" s="58"/>
      <c r="IH54" s="58"/>
      <c r="II54" s="58"/>
    </row>
    <row r="55" s="27" customFormat="1" ht="20" customHeight="1" spans="1:243">
      <c r="A55" s="80">
        <v>233</v>
      </c>
      <c r="B55" s="80" t="s">
        <v>443</v>
      </c>
      <c r="C55" s="40">
        <v>0</v>
      </c>
      <c r="D55" s="48">
        <v>99.041898</v>
      </c>
      <c r="E55" s="48">
        <v>99.041898</v>
      </c>
      <c r="F55" s="48">
        <v>0</v>
      </c>
      <c r="G55" s="40">
        <v>99</v>
      </c>
      <c r="H55" s="44">
        <f t="shared" si="0"/>
        <v>0.999576966911519</v>
      </c>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8"/>
      <c r="CL55" s="58"/>
      <c r="CM55" s="58"/>
      <c r="CN55" s="58"/>
      <c r="CO55" s="58"/>
      <c r="CP55" s="58"/>
      <c r="CQ55" s="58"/>
      <c r="CR55" s="58"/>
      <c r="CS55" s="58"/>
      <c r="CT55" s="58"/>
      <c r="CU55" s="58"/>
      <c r="CV55" s="58"/>
      <c r="CW55" s="58"/>
      <c r="CX55" s="58"/>
      <c r="CY55" s="58"/>
      <c r="CZ55" s="58"/>
      <c r="DA55" s="58"/>
      <c r="DB55" s="58"/>
      <c r="DC55" s="58"/>
      <c r="DD55" s="58"/>
      <c r="DE55" s="58"/>
      <c r="DF55" s="58"/>
      <c r="DG55" s="58"/>
      <c r="DH55" s="58"/>
      <c r="DI55" s="58"/>
      <c r="DJ55" s="58"/>
      <c r="DK55" s="58"/>
      <c r="DL55" s="58"/>
      <c r="DM55" s="58"/>
      <c r="DN55" s="58"/>
      <c r="DO55" s="58"/>
      <c r="DP55" s="58"/>
      <c r="DQ55" s="58"/>
      <c r="DR55" s="58"/>
      <c r="DS55" s="58"/>
      <c r="DT55" s="58"/>
      <c r="DU55" s="58"/>
      <c r="DV55" s="58"/>
      <c r="DW55" s="58"/>
      <c r="DX55" s="58"/>
      <c r="DY55" s="58"/>
      <c r="DZ55" s="58"/>
      <c r="EA55" s="58"/>
      <c r="EB55" s="58"/>
      <c r="EC55" s="58"/>
      <c r="ED55" s="58"/>
      <c r="EE55" s="58"/>
      <c r="EF55" s="58"/>
      <c r="EG55" s="58"/>
      <c r="EH55" s="58"/>
      <c r="EI55" s="58"/>
      <c r="EJ55" s="58"/>
      <c r="EK55" s="58"/>
      <c r="EL55" s="58"/>
      <c r="EM55" s="58"/>
      <c r="EN55" s="58"/>
      <c r="EO55" s="58"/>
      <c r="EP55" s="58"/>
      <c r="EQ55" s="58"/>
      <c r="ER55" s="58"/>
      <c r="ES55" s="58"/>
      <c r="ET55" s="58"/>
      <c r="EU55" s="58"/>
      <c r="EV55" s="58"/>
      <c r="EW55" s="58"/>
      <c r="EX55" s="58"/>
      <c r="EY55" s="58"/>
      <c r="EZ55" s="58"/>
      <c r="FA55" s="58"/>
      <c r="FB55" s="58"/>
      <c r="FC55" s="58"/>
      <c r="FD55" s="58"/>
      <c r="FE55" s="58"/>
      <c r="FF55" s="58"/>
      <c r="FG55" s="58"/>
      <c r="FH55" s="58"/>
      <c r="FI55" s="58"/>
      <c r="FJ55" s="58"/>
      <c r="FK55" s="58"/>
      <c r="FL55" s="58"/>
      <c r="FM55" s="58"/>
      <c r="FN55" s="58"/>
      <c r="FO55" s="58"/>
      <c r="FP55" s="58"/>
      <c r="FQ55" s="58"/>
      <c r="FR55" s="58"/>
      <c r="FS55" s="58"/>
      <c r="FT55" s="58"/>
      <c r="FU55" s="58"/>
      <c r="FV55" s="58"/>
      <c r="FW55" s="58"/>
      <c r="FX55" s="58"/>
      <c r="FY55" s="58"/>
      <c r="FZ55" s="58"/>
      <c r="GA55" s="58"/>
      <c r="GB55" s="58"/>
      <c r="GC55" s="58"/>
      <c r="GD55" s="58"/>
      <c r="GE55" s="58"/>
      <c r="GF55" s="58"/>
      <c r="GG55" s="58"/>
      <c r="GH55" s="58"/>
      <c r="GI55" s="58"/>
      <c r="GJ55" s="58"/>
      <c r="GK55" s="58"/>
      <c r="GL55" s="58"/>
      <c r="GM55" s="58"/>
      <c r="GN55" s="58"/>
      <c r="GO55" s="58"/>
      <c r="GP55" s="58"/>
      <c r="GQ55" s="58"/>
      <c r="GR55" s="58"/>
      <c r="GS55" s="58"/>
      <c r="GT55" s="58"/>
      <c r="GU55" s="58"/>
      <c r="GV55" s="58"/>
      <c r="GW55" s="58"/>
      <c r="GX55" s="58"/>
      <c r="GY55" s="58"/>
      <c r="GZ55" s="58"/>
      <c r="HA55" s="58"/>
      <c r="HB55" s="58"/>
      <c r="HC55" s="58"/>
      <c r="HD55" s="58"/>
      <c r="HE55" s="58"/>
      <c r="HF55" s="58"/>
      <c r="HG55" s="58"/>
      <c r="HH55" s="58"/>
      <c r="HI55" s="58"/>
      <c r="HJ55" s="58"/>
      <c r="HK55" s="58"/>
      <c r="HL55" s="58"/>
      <c r="HM55" s="58"/>
      <c r="HN55" s="58"/>
      <c r="HO55" s="58"/>
      <c r="HP55" s="58"/>
      <c r="HQ55" s="58"/>
      <c r="HR55" s="58"/>
      <c r="HS55" s="58"/>
      <c r="HT55" s="58"/>
      <c r="HU55" s="58"/>
      <c r="HV55" s="58"/>
      <c r="HW55" s="58"/>
      <c r="HX55" s="58"/>
      <c r="HY55" s="58"/>
      <c r="HZ55" s="58"/>
      <c r="IA55" s="58"/>
      <c r="IB55" s="58"/>
      <c r="IC55" s="58"/>
      <c r="ID55" s="58"/>
      <c r="IE55" s="58"/>
      <c r="IF55" s="58"/>
      <c r="IG55" s="58"/>
      <c r="IH55" s="58"/>
      <c r="II55" s="58"/>
    </row>
    <row r="56" s="27" customFormat="1" ht="20" customHeight="1" spans="1:243">
      <c r="A56" s="80">
        <v>23304</v>
      </c>
      <c r="B56" s="80" t="s">
        <v>621</v>
      </c>
      <c r="C56" s="40">
        <v>0</v>
      </c>
      <c r="D56" s="48">
        <v>99.041898</v>
      </c>
      <c r="E56" s="48">
        <v>99.041898</v>
      </c>
      <c r="F56" s="48">
        <v>0</v>
      </c>
      <c r="G56" s="40">
        <v>99</v>
      </c>
      <c r="H56" s="44">
        <f t="shared" si="0"/>
        <v>0.999576966911519</v>
      </c>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8"/>
      <c r="CL56" s="58"/>
      <c r="CM56" s="58"/>
      <c r="CN56" s="58"/>
      <c r="CO56" s="58"/>
      <c r="CP56" s="58"/>
      <c r="CQ56" s="58"/>
      <c r="CR56" s="58"/>
      <c r="CS56" s="58"/>
      <c r="CT56" s="58"/>
      <c r="CU56" s="58"/>
      <c r="CV56" s="58"/>
      <c r="CW56" s="58"/>
      <c r="CX56" s="58"/>
      <c r="CY56" s="58"/>
      <c r="CZ56" s="58"/>
      <c r="DA56" s="58"/>
      <c r="DB56" s="58"/>
      <c r="DC56" s="58"/>
      <c r="DD56" s="58"/>
      <c r="DE56" s="58"/>
      <c r="DF56" s="58"/>
      <c r="DG56" s="58"/>
      <c r="DH56" s="58"/>
      <c r="DI56" s="58"/>
      <c r="DJ56" s="58"/>
      <c r="DK56" s="58"/>
      <c r="DL56" s="58"/>
      <c r="DM56" s="58"/>
      <c r="DN56" s="58"/>
      <c r="DO56" s="58"/>
      <c r="DP56" s="58"/>
      <c r="DQ56" s="58"/>
      <c r="DR56" s="58"/>
      <c r="DS56" s="58"/>
      <c r="DT56" s="58"/>
      <c r="DU56" s="58"/>
      <c r="DV56" s="58"/>
      <c r="DW56" s="58"/>
      <c r="DX56" s="58"/>
      <c r="DY56" s="58"/>
      <c r="DZ56" s="58"/>
      <c r="EA56" s="58"/>
      <c r="EB56" s="58"/>
      <c r="EC56" s="58"/>
      <c r="ED56" s="58"/>
      <c r="EE56" s="58"/>
      <c r="EF56" s="58"/>
      <c r="EG56" s="58"/>
      <c r="EH56" s="58"/>
      <c r="EI56" s="58"/>
      <c r="EJ56" s="58"/>
      <c r="EK56" s="58"/>
      <c r="EL56" s="58"/>
      <c r="EM56" s="58"/>
      <c r="EN56" s="58"/>
      <c r="EO56" s="58"/>
      <c r="EP56" s="58"/>
      <c r="EQ56" s="58"/>
      <c r="ER56" s="58"/>
      <c r="ES56" s="58"/>
      <c r="ET56" s="58"/>
      <c r="EU56" s="58"/>
      <c r="EV56" s="58"/>
      <c r="EW56" s="58"/>
      <c r="EX56" s="58"/>
      <c r="EY56" s="58"/>
      <c r="EZ56" s="58"/>
      <c r="FA56" s="58"/>
      <c r="FB56" s="58"/>
      <c r="FC56" s="58"/>
      <c r="FD56" s="58"/>
      <c r="FE56" s="58"/>
      <c r="FF56" s="58"/>
      <c r="FG56" s="58"/>
      <c r="FH56" s="58"/>
      <c r="FI56" s="58"/>
      <c r="FJ56" s="58"/>
      <c r="FK56" s="58"/>
      <c r="FL56" s="58"/>
      <c r="FM56" s="58"/>
      <c r="FN56" s="58"/>
      <c r="FO56" s="58"/>
      <c r="FP56" s="58"/>
      <c r="FQ56" s="58"/>
      <c r="FR56" s="58"/>
      <c r="FS56" s="58"/>
      <c r="FT56" s="58"/>
      <c r="FU56" s="58"/>
      <c r="FV56" s="58"/>
      <c r="FW56" s="58"/>
      <c r="FX56" s="58"/>
      <c r="FY56" s="58"/>
      <c r="FZ56" s="58"/>
      <c r="GA56" s="58"/>
      <c r="GB56" s="58"/>
      <c r="GC56" s="58"/>
      <c r="GD56" s="58"/>
      <c r="GE56" s="58"/>
      <c r="GF56" s="58"/>
      <c r="GG56" s="58"/>
      <c r="GH56" s="58"/>
      <c r="GI56" s="58"/>
      <c r="GJ56" s="58"/>
      <c r="GK56" s="58"/>
      <c r="GL56" s="58"/>
      <c r="GM56" s="58"/>
      <c r="GN56" s="58"/>
      <c r="GO56" s="58"/>
      <c r="GP56" s="58"/>
      <c r="GQ56" s="58"/>
      <c r="GR56" s="58"/>
      <c r="GS56" s="58"/>
      <c r="GT56" s="58"/>
      <c r="GU56" s="58"/>
      <c r="GV56" s="58"/>
      <c r="GW56" s="58"/>
      <c r="GX56" s="58"/>
      <c r="GY56" s="58"/>
      <c r="GZ56" s="58"/>
      <c r="HA56" s="58"/>
      <c r="HB56" s="58"/>
      <c r="HC56" s="58"/>
      <c r="HD56" s="58"/>
      <c r="HE56" s="58"/>
      <c r="HF56" s="58"/>
      <c r="HG56" s="58"/>
      <c r="HH56" s="58"/>
      <c r="HI56" s="58"/>
      <c r="HJ56" s="58"/>
      <c r="HK56" s="58"/>
      <c r="HL56" s="58"/>
      <c r="HM56" s="58"/>
      <c r="HN56" s="58"/>
      <c r="HO56" s="58"/>
      <c r="HP56" s="58"/>
      <c r="HQ56" s="58"/>
      <c r="HR56" s="58"/>
      <c r="HS56" s="58"/>
      <c r="HT56" s="58"/>
      <c r="HU56" s="58"/>
      <c r="HV56" s="58"/>
      <c r="HW56" s="58"/>
      <c r="HX56" s="58"/>
      <c r="HY56" s="58"/>
      <c r="HZ56" s="58"/>
      <c r="IA56" s="58"/>
      <c r="IB56" s="58"/>
      <c r="IC56" s="58"/>
      <c r="ID56" s="58"/>
      <c r="IE56" s="58"/>
      <c r="IF56" s="58"/>
      <c r="IG56" s="58"/>
      <c r="IH56" s="58"/>
      <c r="II56" s="58"/>
    </row>
    <row r="57" s="27" customFormat="1" ht="20" customHeight="1" spans="1:243">
      <c r="A57" s="80">
        <v>2330499</v>
      </c>
      <c r="B57" s="80" t="s">
        <v>622</v>
      </c>
      <c r="C57" s="40"/>
      <c r="D57" s="48">
        <v>99.014298</v>
      </c>
      <c r="E57" s="48">
        <v>99.014298</v>
      </c>
      <c r="F57" s="48">
        <v>0</v>
      </c>
      <c r="G57" s="40">
        <v>99</v>
      </c>
      <c r="H57" s="44">
        <f t="shared" si="0"/>
        <v>0.999855596612926</v>
      </c>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8"/>
      <c r="CL57" s="58"/>
      <c r="CM57" s="58"/>
      <c r="CN57" s="58"/>
      <c r="CO57" s="58"/>
      <c r="CP57" s="58"/>
      <c r="CQ57" s="58"/>
      <c r="CR57" s="58"/>
      <c r="CS57" s="58"/>
      <c r="CT57" s="58"/>
      <c r="CU57" s="58"/>
      <c r="CV57" s="58"/>
      <c r="CW57" s="58"/>
      <c r="CX57" s="58"/>
      <c r="CY57" s="58"/>
      <c r="CZ57" s="58"/>
      <c r="DA57" s="58"/>
      <c r="DB57" s="58"/>
      <c r="DC57" s="58"/>
      <c r="DD57" s="58"/>
      <c r="DE57" s="58"/>
      <c r="DF57" s="58"/>
      <c r="DG57" s="58"/>
      <c r="DH57" s="58"/>
      <c r="DI57" s="58"/>
      <c r="DJ57" s="58"/>
      <c r="DK57" s="58"/>
      <c r="DL57" s="58"/>
      <c r="DM57" s="58"/>
      <c r="DN57" s="58"/>
      <c r="DO57" s="58"/>
      <c r="DP57" s="58"/>
      <c r="DQ57" s="58"/>
      <c r="DR57" s="58"/>
      <c r="DS57" s="58"/>
      <c r="DT57" s="58"/>
      <c r="DU57" s="58"/>
      <c r="DV57" s="58"/>
      <c r="DW57" s="58"/>
      <c r="DX57" s="58"/>
      <c r="DY57" s="58"/>
      <c r="DZ57" s="58"/>
      <c r="EA57" s="58"/>
      <c r="EB57" s="58"/>
      <c r="EC57" s="58"/>
      <c r="ED57" s="58"/>
      <c r="EE57" s="58"/>
      <c r="EF57" s="58"/>
      <c r="EG57" s="58"/>
      <c r="EH57" s="58"/>
      <c r="EI57" s="58"/>
      <c r="EJ57" s="58"/>
      <c r="EK57" s="58"/>
      <c r="EL57" s="58"/>
      <c r="EM57" s="58"/>
      <c r="EN57" s="58"/>
      <c r="EO57" s="58"/>
      <c r="EP57" s="58"/>
      <c r="EQ57" s="58"/>
      <c r="ER57" s="58"/>
      <c r="ES57" s="58"/>
      <c r="ET57" s="58"/>
      <c r="EU57" s="58"/>
      <c r="EV57" s="58"/>
      <c r="EW57" s="58"/>
      <c r="EX57" s="58"/>
      <c r="EY57" s="58"/>
      <c r="EZ57" s="58"/>
      <c r="FA57" s="58"/>
      <c r="FB57" s="58"/>
      <c r="FC57" s="58"/>
      <c r="FD57" s="58"/>
      <c r="FE57" s="58"/>
      <c r="FF57" s="58"/>
      <c r="FG57" s="58"/>
      <c r="FH57" s="58"/>
      <c r="FI57" s="58"/>
      <c r="FJ57" s="58"/>
      <c r="FK57" s="58"/>
      <c r="FL57" s="58"/>
      <c r="FM57" s="58"/>
      <c r="FN57" s="58"/>
      <c r="FO57" s="58"/>
      <c r="FP57" s="58"/>
      <c r="FQ57" s="58"/>
      <c r="FR57" s="58"/>
      <c r="FS57" s="58"/>
      <c r="FT57" s="58"/>
      <c r="FU57" s="58"/>
      <c r="FV57" s="58"/>
      <c r="FW57" s="58"/>
      <c r="FX57" s="58"/>
      <c r="FY57" s="58"/>
      <c r="FZ57" s="58"/>
      <c r="GA57" s="58"/>
      <c r="GB57" s="58"/>
      <c r="GC57" s="58"/>
      <c r="GD57" s="58"/>
      <c r="GE57" s="58"/>
      <c r="GF57" s="58"/>
      <c r="GG57" s="58"/>
      <c r="GH57" s="58"/>
      <c r="GI57" s="58"/>
      <c r="GJ57" s="58"/>
      <c r="GK57" s="58"/>
      <c r="GL57" s="58"/>
      <c r="GM57" s="58"/>
      <c r="GN57" s="58"/>
      <c r="GO57" s="58"/>
      <c r="GP57" s="58"/>
      <c r="GQ57" s="58"/>
      <c r="GR57" s="58"/>
      <c r="GS57" s="58"/>
      <c r="GT57" s="58"/>
      <c r="GU57" s="58"/>
      <c r="GV57" s="58"/>
      <c r="GW57" s="58"/>
      <c r="GX57" s="58"/>
      <c r="GY57" s="58"/>
      <c r="GZ57" s="58"/>
      <c r="HA57" s="58"/>
      <c r="HB57" s="58"/>
      <c r="HC57" s="58"/>
      <c r="HD57" s="58"/>
      <c r="HE57" s="58"/>
      <c r="HF57" s="58"/>
      <c r="HG57" s="58"/>
      <c r="HH57" s="58"/>
      <c r="HI57" s="58"/>
      <c r="HJ57" s="58"/>
      <c r="HK57" s="58"/>
      <c r="HL57" s="58"/>
      <c r="HM57" s="58"/>
      <c r="HN57" s="58"/>
      <c r="HO57" s="58"/>
      <c r="HP57" s="58"/>
      <c r="HQ57" s="58"/>
      <c r="HR57" s="58"/>
      <c r="HS57" s="58"/>
      <c r="HT57" s="58"/>
      <c r="HU57" s="58"/>
      <c r="HV57" s="58"/>
      <c r="HW57" s="58"/>
      <c r="HX57" s="58"/>
      <c r="HY57" s="58"/>
      <c r="HZ57" s="58"/>
      <c r="IA57" s="58"/>
      <c r="IB57" s="58"/>
      <c r="IC57" s="58"/>
      <c r="ID57" s="58"/>
      <c r="IE57" s="58"/>
      <c r="IF57" s="58"/>
      <c r="IG57" s="58"/>
      <c r="IH57" s="58"/>
      <c r="II57" s="58"/>
    </row>
    <row r="58" s="27" customFormat="1" ht="20" customHeight="1" spans="1:243">
      <c r="A58" s="80">
        <v>234</v>
      </c>
      <c r="B58" s="80" t="s">
        <v>611</v>
      </c>
      <c r="C58" s="40">
        <v>0</v>
      </c>
      <c r="D58" s="48">
        <v>8711</v>
      </c>
      <c r="E58" s="48">
        <v>8711</v>
      </c>
      <c r="F58" s="48">
        <v>0</v>
      </c>
      <c r="G58" s="40">
        <v>8711</v>
      </c>
      <c r="H58" s="44">
        <f t="shared" si="0"/>
        <v>1</v>
      </c>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8"/>
      <c r="CL58" s="58"/>
      <c r="CM58" s="58"/>
      <c r="CN58" s="58"/>
      <c r="CO58" s="58"/>
      <c r="CP58" s="58"/>
      <c r="CQ58" s="58"/>
      <c r="CR58" s="58"/>
      <c r="CS58" s="58"/>
      <c r="CT58" s="58"/>
      <c r="CU58" s="58"/>
      <c r="CV58" s="58"/>
      <c r="CW58" s="58"/>
      <c r="CX58" s="58"/>
      <c r="CY58" s="58"/>
      <c r="CZ58" s="58"/>
      <c r="DA58" s="58"/>
      <c r="DB58" s="58"/>
      <c r="DC58" s="58"/>
      <c r="DD58" s="58"/>
      <c r="DE58" s="58"/>
      <c r="DF58" s="58"/>
      <c r="DG58" s="58"/>
      <c r="DH58" s="58"/>
      <c r="DI58" s="58"/>
      <c r="DJ58" s="58"/>
      <c r="DK58" s="58"/>
      <c r="DL58" s="58"/>
      <c r="DM58" s="58"/>
      <c r="DN58" s="58"/>
      <c r="DO58" s="58"/>
      <c r="DP58" s="58"/>
      <c r="DQ58" s="58"/>
      <c r="DR58" s="58"/>
      <c r="DS58" s="58"/>
      <c r="DT58" s="58"/>
      <c r="DU58" s="58"/>
      <c r="DV58" s="58"/>
      <c r="DW58" s="58"/>
      <c r="DX58" s="58"/>
      <c r="DY58" s="58"/>
      <c r="DZ58" s="58"/>
      <c r="EA58" s="58"/>
      <c r="EB58" s="58"/>
      <c r="EC58" s="58"/>
      <c r="ED58" s="58"/>
      <c r="EE58" s="58"/>
      <c r="EF58" s="58"/>
      <c r="EG58" s="58"/>
      <c r="EH58" s="58"/>
      <c r="EI58" s="58"/>
      <c r="EJ58" s="58"/>
      <c r="EK58" s="58"/>
      <c r="EL58" s="58"/>
      <c r="EM58" s="58"/>
      <c r="EN58" s="58"/>
      <c r="EO58" s="58"/>
      <c r="EP58" s="58"/>
      <c r="EQ58" s="58"/>
      <c r="ER58" s="58"/>
      <c r="ES58" s="58"/>
      <c r="ET58" s="58"/>
      <c r="EU58" s="58"/>
      <c r="EV58" s="58"/>
      <c r="EW58" s="58"/>
      <c r="EX58" s="58"/>
      <c r="EY58" s="58"/>
      <c r="EZ58" s="58"/>
      <c r="FA58" s="58"/>
      <c r="FB58" s="58"/>
      <c r="FC58" s="58"/>
      <c r="FD58" s="58"/>
      <c r="FE58" s="58"/>
      <c r="FF58" s="58"/>
      <c r="FG58" s="58"/>
      <c r="FH58" s="58"/>
      <c r="FI58" s="58"/>
      <c r="FJ58" s="58"/>
      <c r="FK58" s="58"/>
      <c r="FL58" s="58"/>
      <c r="FM58" s="58"/>
      <c r="FN58" s="58"/>
      <c r="FO58" s="58"/>
      <c r="FP58" s="58"/>
      <c r="FQ58" s="58"/>
      <c r="FR58" s="58"/>
      <c r="FS58" s="58"/>
      <c r="FT58" s="58"/>
      <c r="FU58" s="58"/>
      <c r="FV58" s="58"/>
      <c r="FW58" s="58"/>
      <c r="FX58" s="58"/>
      <c r="FY58" s="58"/>
      <c r="FZ58" s="58"/>
      <c r="GA58" s="58"/>
      <c r="GB58" s="58"/>
      <c r="GC58" s="58"/>
      <c r="GD58" s="58"/>
      <c r="GE58" s="58"/>
      <c r="GF58" s="58"/>
      <c r="GG58" s="58"/>
      <c r="GH58" s="58"/>
      <c r="GI58" s="58"/>
      <c r="GJ58" s="58"/>
      <c r="GK58" s="58"/>
      <c r="GL58" s="58"/>
      <c r="GM58" s="58"/>
      <c r="GN58" s="58"/>
      <c r="GO58" s="58"/>
      <c r="GP58" s="58"/>
      <c r="GQ58" s="58"/>
      <c r="GR58" s="58"/>
      <c r="GS58" s="58"/>
      <c r="GT58" s="58"/>
      <c r="GU58" s="58"/>
      <c r="GV58" s="58"/>
      <c r="GW58" s="58"/>
      <c r="GX58" s="58"/>
      <c r="GY58" s="58"/>
      <c r="GZ58" s="58"/>
      <c r="HA58" s="58"/>
      <c r="HB58" s="58"/>
      <c r="HC58" s="58"/>
      <c r="HD58" s="58"/>
      <c r="HE58" s="58"/>
      <c r="HF58" s="58"/>
      <c r="HG58" s="58"/>
      <c r="HH58" s="58"/>
      <c r="HI58" s="58"/>
      <c r="HJ58" s="58"/>
      <c r="HK58" s="58"/>
      <c r="HL58" s="58"/>
      <c r="HM58" s="58"/>
      <c r="HN58" s="58"/>
      <c r="HO58" s="58"/>
      <c r="HP58" s="58"/>
      <c r="HQ58" s="58"/>
      <c r="HR58" s="58"/>
      <c r="HS58" s="58"/>
      <c r="HT58" s="58"/>
      <c r="HU58" s="58"/>
      <c r="HV58" s="58"/>
      <c r="HW58" s="58"/>
      <c r="HX58" s="58"/>
      <c r="HY58" s="58"/>
      <c r="HZ58" s="58"/>
      <c r="IA58" s="58"/>
      <c r="IB58" s="58"/>
      <c r="IC58" s="58"/>
      <c r="ID58" s="58"/>
      <c r="IE58" s="58"/>
      <c r="IF58" s="58"/>
      <c r="IG58" s="58"/>
      <c r="IH58" s="58"/>
      <c r="II58" s="58"/>
    </row>
    <row r="59" s="27" customFormat="1" ht="20" customHeight="1" spans="1:243">
      <c r="A59" s="80">
        <v>23401</v>
      </c>
      <c r="B59" s="80" t="s">
        <v>529</v>
      </c>
      <c r="C59" s="40">
        <v>0</v>
      </c>
      <c r="D59" s="48">
        <v>8648</v>
      </c>
      <c r="E59" s="48">
        <v>8648</v>
      </c>
      <c r="F59" s="48">
        <v>0</v>
      </c>
      <c r="G59" s="40">
        <v>8648</v>
      </c>
      <c r="H59" s="44">
        <f t="shared" si="0"/>
        <v>1</v>
      </c>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c r="CQ59" s="58"/>
      <c r="CR59" s="58"/>
      <c r="CS59" s="58"/>
      <c r="CT59" s="58"/>
      <c r="CU59" s="58"/>
      <c r="CV59" s="58"/>
      <c r="CW59" s="58"/>
      <c r="CX59" s="58"/>
      <c r="CY59" s="58"/>
      <c r="CZ59" s="58"/>
      <c r="DA59" s="58"/>
      <c r="DB59" s="58"/>
      <c r="DC59" s="58"/>
      <c r="DD59" s="58"/>
      <c r="DE59" s="58"/>
      <c r="DF59" s="58"/>
      <c r="DG59" s="58"/>
      <c r="DH59" s="58"/>
      <c r="DI59" s="58"/>
      <c r="DJ59" s="58"/>
      <c r="DK59" s="58"/>
      <c r="DL59" s="58"/>
      <c r="DM59" s="58"/>
      <c r="DN59" s="58"/>
      <c r="DO59" s="58"/>
      <c r="DP59" s="58"/>
      <c r="DQ59" s="58"/>
      <c r="DR59" s="58"/>
      <c r="DS59" s="58"/>
      <c r="DT59" s="58"/>
      <c r="DU59" s="58"/>
      <c r="DV59" s="58"/>
      <c r="DW59" s="58"/>
      <c r="DX59" s="58"/>
      <c r="DY59" s="58"/>
      <c r="DZ59" s="58"/>
      <c r="EA59" s="58"/>
      <c r="EB59" s="58"/>
      <c r="EC59" s="58"/>
      <c r="ED59" s="58"/>
      <c r="EE59" s="58"/>
      <c r="EF59" s="58"/>
      <c r="EG59" s="58"/>
      <c r="EH59" s="58"/>
      <c r="EI59" s="58"/>
      <c r="EJ59" s="58"/>
      <c r="EK59" s="58"/>
      <c r="EL59" s="58"/>
      <c r="EM59" s="58"/>
      <c r="EN59" s="58"/>
      <c r="EO59" s="58"/>
      <c r="EP59" s="58"/>
      <c r="EQ59" s="58"/>
      <c r="ER59" s="58"/>
      <c r="ES59" s="58"/>
      <c r="ET59" s="58"/>
      <c r="EU59" s="58"/>
      <c r="EV59" s="58"/>
      <c r="EW59" s="58"/>
      <c r="EX59" s="58"/>
      <c r="EY59" s="58"/>
      <c r="EZ59" s="58"/>
      <c r="FA59" s="58"/>
      <c r="FB59" s="58"/>
      <c r="FC59" s="58"/>
      <c r="FD59" s="58"/>
      <c r="FE59" s="58"/>
      <c r="FF59" s="58"/>
      <c r="FG59" s="58"/>
      <c r="FH59" s="58"/>
      <c r="FI59" s="58"/>
      <c r="FJ59" s="58"/>
      <c r="FK59" s="58"/>
      <c r="FL59" s="58"/>
      <c r="FM59" s="58"/>
      <c r="FN59" s="58"/>
      <c r="FO59" s="58"/>
      <c r="FP59" s="58"/>
      <c r="FQ59" s="58"/>
      <c r="FR59" s="58"/>
      <c r="FS59" s="58"/>
      <c r="FT59" s="58"/>
      <c r="FU59" s="58"/>
      <c r="FV59" s="58"/>
      <c r="FW59" s="58"/>
      <c r="FX59" s="58"/>
      <c r="FY59" s="58"/>
      <c r="FZ59" s="58"/>
      <c r="GA59" s="58"/>
      <c r="GB59" s="58"/>
      <c r="GC59" s="58"/>
      <c r="GD59" s="58"/>
      <c r="GE59" s="58"/>
      <c r="GF59" s="58"/>
      <c r="GG59" s="58"/>
      <c r="GH59" s="58"/>
      <c r="GI59" s="58"/>
      <c r="GJ59" s="58"/>
      <c r="GK59" s="58"/>
      <c r="GL59" s="58"/>
      <c r="GM59" s="58"/>
      <c r="GN59" s="58"/>
      <c r="GO59" s="58"/>
      <c r="GP59" s="58"/>
      <c r="GQ59" s="58"/>
      <c r="GR59" s="58"/>
      <c r="GS59" s="58"/>
      <c r="GT59" s="58"/>
      <c r="GU59" s="58"/>
      <c r="GV59" s="58"/>
      <c r="GW59" s="58"/>
      <c r="GX59" s="58"/>
      <c r="GY59" s="58"/>
      <c r="GZ59" s="58"/>
      <c r="HA59" s="58"/>
      <c r="HB59" s="58"/>
      <c r="HC59" s="58"/>
      <c r="HD59" s="58"/>
      <c r="HE59" s="58"/>
      <c r="HF59" s="58"/>
      <c r="HG59" s="58"/>
      <c r="HH59" s="58"/>
      <c r="HI59" s="58"/>
      <c r="HJ59" s="58"/>
      <c r="HK59" s="58"/>
      <c r="HL59" s="58"/>
      <c r="HM59" s="58"/>
      <c r="HN59" s="58"/>
      <c r="HO59" s="58"/>
      <c r="HP59" s="58"/>
      <c r="HQ59" s="58"/>
      <c r="HR59" s="58"/>
      <c r="HS59" s="58"/>
      <c r="HT59" s="58"/>
      <c r="HU59" s="58"/>
      <c r="HV59" s="58"/>
      <c r="HW59" s="58"/>
      <c r="HX59" s="58"/>
      <c r="HY59" s="58"/>
      <c r="HZ59" s="58"/>
      <c r="IA59" s="58"/>
      <c r="IB59" s="58"/>
      <c r="IC59" s="58"/>
      <c r="ID59" s="58"/>
      <c r="IE59" s="58"/>
      <c r="IF59" s="58"/>
      <c r="IG59" s="58"/>
      <c r="IH59" s="58"/>
      <c r="II59" s="58"/>
    </row>
    <row r="60" s="27" customFormat="1" ht="20" customHeight="1" spans="1:243">
      <c r="A60" s="80">
        <v>2340109</v>
      </c>
      <c r="B60" s="80" t="s">
        <v>612</v>
      </c>
      <c r="C60" s="40"/>
      <c r="D60" s="48">
        <v>1500</v>
      </c>
      <c r="E60" s="48">
        <v>1500</v>
      </c>
      <c r="F60" s="48">
        <v>0</v>
      </c>
      <c r="G60" s="40">
        <v>1500</v>
      </c>
      <c r="H60" s="44">
        <f t="shared" si="0"/>
        <v>1</v>
      </c>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c r="CR60" s="58"/>
      <c r="CS60" s="58"/>
      <c r="CT60" s="58"/>
      <c r="CU60" s="58"/>
      <c r="CV60" s="58"/>
      <c r="CW60" s="58"/>
      <c r="CX60" s="58"/>
      <c r="CY60" s="58"/>
      <c r="CZ60" s="58"/>
      <c r="DA60" s="58"/>
      <c r="DB60" s="58"/>
      <c r="DC60" s="58"/>
      <c r="DD60" s="58"/>
      <c r="DE60" s="58"/>
      <c r="DF60" s="58"/>
      <c r="DG60" s="58"/>
      <c r="DH60" s="58"/>
      <c r="DI60" s="58"/>
      <c r="DJ60" s="58"/>
      <c r="DK60" s="58"/>
      <c r="DL60" s="58"/>
      <c r="DM60" s="58"/>
      <c r="DN60" s="58"/>
      <c r="DO60" s="58"/>
      <c r="DP60" s="58"/>
      <c r="DQ60" s="58"/>
      <c r="DR60" s="58"/>
      <c r="DS60" s="58"/>
      <c r="DT60" s="58"/>
      <c r="DU60" s="58"/>
      <c r="DV60" s="58"/>
      <c r="DW60" s="58"/>
      <c r="DX60" s="58"/>
      <c r="DY60" s="58"/>
      <c r="DZ60" s="58"/>
      <c r="EA60" s="58"/>
      <c r="EB60" s="58"/>
      <c r="EC60" s="58"/>
      <c r="ED60" s="58"/>
      <c r="EE60" s="58"/>
      <c r="EF60" s="58"/>
      <c r="EG60" s="58"/>
      <c r="EH60" s="58"/>
      <c r="EI60" s="58"/>
      <c r="EJ60" s="58"/>
      <c r="EK60" s="58"/>
      <c r="EL60" s="58"/>
      <c r="EM60" s="58"/>
      <c r="EN60" s="58"/>
      <c r="EO60" s="58"/>
      <c r="EP60" s="58"/>
      <c r="EQ60" s="58"/>
      <c r="ER60" s="58"/>
      <c r="ES60" s="58"/>
      <c r="ET60" s="58"/>
      <c r="EU60" s="58"/>
      <c r="EV60" s="58"/>
      <c r="EW60" s="58"/>
      <c r="EX60" s="58"/>
      <c r="EY60" s="58"/>
      <c r="EZ60" s="58"/>
      <c r="FA60" s="58"/>
      <c r="FB60" s="58"/>
      <c r="FC60" s="58"/>
      <c r="FD60" s="58"/>
      <c r="FE60" s="58"/>
      <c r="FF60" s="58"/>
      <c r="FG60" s="58"/>
      <c r="FH60" s="58"/>
      <c r="FI60" s="58"/>
      <c r="FJ60" s="58"/>
      <c r="FK60" s="58"/>
      <c r="FL60" s="58"/>
      <c r="FM60" s="58"/>
      <c r="FN60" s="58"/>
      <c r="FO60" s="58"/>
      <c r="FP60" s="58"/>
      <c r="FQ60" s="58"/>
      <c r="FR60" s="58"/>
      <c r="FS60" s="58"/>
      <c r="FT60" s="58"/>
      <c r="FU60" s="58"/>
      <c r="FV60" s="58"/>
      <c r="FW60" s="58"/>
      <c r="FX60" s="58"/>
      <c r="FY60" s="58"/>
      <c r="FZ60" s="58"/>
      <c r="GA60" s="58"/>
      <c r="GB60" s="58"/>
      <c r="GC60" s="58"/>
      <c r="GD60" s="58"/>
      <c r="GE60" s="58"/>
      <c r="GF60" s="58"/>
      <c r="GG60" s="58"/>
      <c r="GH60" s="58"/>
      <c r="GI60" s="58"/>
      <c r="GJ60" s="58"/>
      <c r="GK60" s="58"/>
      <c r="GL60" s="58"/>
      <c r="GM60" s="58"/>
      <c r="GN60" s="58"/>
      <c r="GO60" s="58"/>
      <c r="GP60" s="58"/>
      <c r="GQ60" s="58"/>
      <c r="GR60" s="58"/>
      <c r="GS60" s="58"/>
      <c r="GT60" s="58"/>
      <c r="GU60" s="58"/>
      <c r="GV60" s="58"/>
      <c r="GW60" s="58"/>
      <c r="GX60" s="58"/>
      <c r="GY60" s="58"/>
      <c r="GZ60" s="58"/>
      <c r="HA60" s="58"/>
      <c r="HB60" s="58"/>
      <c r="HC60" s="58"/>
      <c r="HD60" s="58"/>
      <c r="HE60" s="58"/>
      <c r="HF60" s="58"/>
      <c r="HG60" s="58"/>
      <c r="HH60" s="58"/>
      <c r="HI60" s="58"/>
      <c r="HJ60" s="58"/>
      <c r="HK60" s="58"/>
      <c r="HL60" s="58"/>
      <c r="HM60" s="58"/>
      <c r="HN60" s="58"/>
      <c r="HO60" s="58"/>
      <c r="HP60" s="58"/>
      <c r="HQ60" s="58"/>
      <c r="HR60" s="58"/>
      <c r="HS60" s="58"/>
      <c r="HT60" s="58"/>
      <c r="HU60" s="58"/>
      <c r="HV60" s="58"/>
      <c r="HW60" s="58"/>
      <c r="HX60" s="58"/>
      <c r="HY60" s="58"/>
      <c r="HZ60" s="58"/>
      <c r="IA60" s="58"/>
      <c r="IB60" s="58"/>
      <c r="IC60" s="58"/>
      <c r="ID60" s="58"/>
      <c r="IE60" s="58"/>
      <c r="IF60" s="58"/>
      <c r="IG60" s="58"/>
      <c r="IH60" s="58"/>
      <c r="II60" s="58"/>
    </row>
    <row r="61" s="27" customFormat="1" ht="20" customHeight="1" spans="1:243">
      <c r="A61" s="80">
        <v>2340199</v>
      </c>
      <c r="B61" s="80" t="s">
        <v>613</v>
      </c>
      <c r="C61" s="40"/>
      <c r="D61" s="48">
        <v>7148</v>
      </c>
      <c r="E61" s="48">
        <v>7148</v>
      </c>
      <c r="F61" s="48">
        <v>0</v>
      </c>
      <c r="G61" s="40">
        <v>7148</v>
      </c>
      <c r="H61" s="44">
        <f t="shared" si="0"/>
        <v>1</v>
      </c>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8"/>
      <c r="CL61" s="58"/>
      <c r="CM61" s="58"/>
      <c r="CN61" s="58"/>
      <c r="CO61" s="58"/>
      <c r="CP61" s="58"/>
      <c r="CQ61" s="58"/>
      <c r="CR61" s="58"/>
      <c r="CS61" s="58"/>
      <c r="CT61" s="58"/>
      <c r="CU61" s="58"/>
      <c r="CV61" s="58"/>
      <c r="CW61" s="58"/>
      <c r="CX61" s="58"/>
      <c r="CY61" s="58"/>
      <c r="CZ61" s="58"/>
      <c r="DA61" s="58"/>
      <c r="DB61" s="58"/>
      <c r="DC61" s="58"/>
      <c r="DD61" s="58"/>
      <c r="DE61" s="58"/>
      <c r="DF61" s="58"/>
      <c r="DG61" s="58"/>
      <c r="DH61" s="58"/>
      <c r="DI61" s="58"/>
      <c r="DJ61" s="58"/>
      <c r="DK61" s="58"/>
      <c r="DL61" s="58"/>
      <c r="DM61" s="58"/>
      <c r="DN61" s="58"/>
      <c r="DO61" s="58"/>
      <c r="DP61" s="58"/>
      <c r="DQ61" s="58"/>
      <c r="DR61" s="58"/>
      <c r="DS61" s="58"/>
      <c r="DT61" s="58"/>
      <c r="DU61" s="58"/>
      <c r="DV61" s="58"/>
      <c r="DW61" s="58"/>
      <c r="DX61" s="58"/>
      <c r="DY61" s="58"/>
      <c r="DZ61" s="58"/>
      <c r="EA61" s="58"/>
      <c r="EB61" s="58"/>
      <c r="EC61" s="58"/>
      <c r="ED61" s="58"/>
      <c r="EE61" s="58"/>
      <c r="EF61" s="58"/>
      <c r="EG61" s="58"/>
      <c r="EH61" s="58"/>
      <c r="EI61" s="58"/>
      <c r="EJ61" s="58"/>
      <c r="EK61" s="58"/>
      <c r="EL61" s="58"/>
      <c r="EM61" s="58"/>
      <c r="EN61" s="58"/>
      <c r="EO61" s="58"/>
      <c r="EP61" s="58"/>
      <c r="EQ61" s="58"/>
      <c r="ER61" s="58"/>
      <c r="ES61" s="58"/>
      <c r="ET61" s="58"/>
      <c r="EU61" s="58"/>
      <c r="EV61" s="58"/>
      <c r="EW61" s="58"/>
      <c r="EX61" s="58"/>
      <c r="EY61" s="58"/>
      <c r="EZ61" s="58"/>
      <c r="FA61" s="58"/>
      <c r="FB61" s="58"/>
      <c r="FC61" s="58"/>
      <c r="FD61" s="58"/>
      <c r="FE61" s="58"/>
      <c r="FF61" s="58"/>
      <c r="FG61" s="58"/>
      <c r="FH61" s="58"/>
      <c r="FI61" s="58"/>
      <c r="FJ61" s="58"/>
      <c r="FK61" s="58"/>
      <c r="FL61" s="58"/>
      <c r="FM61" s="58"/>
      <c r="FN61" s="58"/>
      <c r="FO61" s="58"/>
      <c r="FP61" s="58"/>
      <c r="FQ61" s="58"/>
      <c r="FR61" s="58"/>
      <c r="FS61" s="58"/>
      <c r="FT61" s="58"/>
      <c r="FU61" s="58"/>
      <c r="FV61" s="58"/>
      <c r="FW61" s="58"/>
      <c r="FX61" s="58"/>
      <c r="FY61" s="58"/>
      <c r="FZ61" s="58"/>
      <c r="GA61" s="58"/>
      <c r="GB61" s="58"/>
      <c r="GC61" s="58"/>
      <c r="GD61" s="58"/>
      <c r="GE61" s="58"/>
      <c r="GF61" s="58"/>
      <c r="GG61" s="58"/>
      <c r="GH61" s="58"/>
      <c r="GI61" s="58"/>
      <c r="GJ61" s="58"/>
      <c r="GK61" s="58"/>
      <c r="GL61" s="58"/>
      <c r="GM61" s="58"/>
      <c r="GN61" s="58"/>
      <c r="GO61" s="58"/>
      <c r="GP61" s="58"/>
      <c r="GQ61" s="58"/>
      <c r="GR61" s="58"/>
      <c r="GS61" s="58"/>
      <c r="GT61" s="58"/>
      <c r="GU61" s="58"/>
      <c r="GV61" s="58"/>
      <c r="GW61" s="58"/>
      <c r="GX61" s="58"/>
      <c r="GY61" s="58"/>
      <c r="GZ61" s="58"/>
      <c r="HA61" s="58"/>
      <c r="HB61" s="58"/>
      <c r="HC61" s="58"/>
      <c r="HD61" s="58"/>
      <c r="HE61" s="58"/>
      <c r="HF61" s="58"/>
      <c r="HG61" s="58"/>
      <c r="HH61" s="58"/>
      <c r="HI61" s="58"/>
      <c r="HJ61" s="58"/>
      <c r="HK61" s="58"/>
      <c r="HL61" s="58"/>
      <c r="HM61" s="58"/>
      <c r="HN61" s="58"/>
      <c r="HO61" s="58"/>
      <c r="HP61" s="58"/>
      <c r="HQ61" s="58"/>
      <c r="HR61" s="58"/>
      <c r="HS61" s="58"/>
      <c r="HT61" s="58"/>
      <c r="HU61" s="58"/>
      <c r="HV61" s="58"/>
      <c r="HW61" s="58"/>
      <c r="HX61" s="58"/>
      <c r="HY61" s="58"/>
      <c r="HZ61" s="58"/>
      <c r="IA61" s="58"/>
      <c r="IB61" s="58"/>
      <c r="IC61" s="58"/>
      <c r="ID61" s="58"/>
      <c r="IE61" s="58"/>
      <c r="IF61" s="58"/>
      <c r="IG61" s="58"/>
      <c r="IH61" s="58"/>
      <c r="II61" s="58"/>
    </row>
    <row r="62" s="27" customFormat="1" ht="20" customHeight="1" spans="1:243">
      <c r="A62" s="80">
        <v>23402</v>
      </c>
      <c r="B62" s="80" t="s">
        <v>614</v>
      </c>
      <c r="C62" s="40"/>
      <c r="D62" s="48"/>
      <c r="E62" s="48"/>
      <c r="F62" s="48"/>
      <c r="G62" s="40">
        <v>63</v>
      </c>
      <c r="H62" s="44" t="str">
        <f t="shared" si="0"/>
        <v/>
      </c>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8"/>
      <c r="CL62" s="58"/>
      <c r="CM62" s="58"/>
      <c r="CN62" s="58"/>
      <c r="CO62" s="58"/>
      <c r="CP62" s="58"/>
      <c r="CQ62" s="58"/>
      <c r="CR62" s="58"/>
      <c r="CS62" s="58"/>
      <c r="CT62" s="58"/>
      <c r="CU62" s="58"/>
      <c r="CV62" s="58"/>
      <c r="CW62" s="58"/>
      <c r="CX62" s="58"/>
      <c r="CY62" s="58"/>
      <c r="CZ62" s="58"/>
      <c r="DA62" s="58"/>
      <c r="DB62" s="58"/>
      <c r="DC62" s="58"/>
      <c r="DD62" s="58"/>
      <c r="DE62" s="58"/>
      <c r="DF62" s="58"/>
      <c r="DG62" s="58"/>
      <c r="DH62" s="58"/>
      <c r="DI62" s="58"/>
      <c r="DJ62" s="58"/>
      <c r="DK62" s="58"/>
      <c r="DL62" s="58"/>
      <c r="DM62" s="58"/>
      <c r="DN62" s="58"/>
      <c r="DO62" s="58"/>
      <c r="DP62" s="58"/>
      <c r="DQ62" s="58"/>
      <c r="DR62" s="58"/>
      <c r="DS62" s="58"/>
      <c r="DT62" s="58"/>
      <c r="DU62" s="58"/>
      <c r="DV62" s="58"/>
      <c r="DW62" s="58"/>
      <c r="DX62" s="58"/>
      <c r="DY62" s="58"/>
      <c r="DZ62" s="58"/>
      <c r="EA62" s="58"/>
      <c r="EB62" s="58"/>
      <c r="EC62" s="58"/>
      <c r="ED62" s="58"/>
      <c r="EE62" s="58"/>
      <c r="EF62" s="58"/>
      <c r="EG62" s="58"/>
      <c r="EH62" s="58"/>
      <c r="EI62" s="58"/>
      <c r="EJ62" s="58"/>
      <c r="EK62" s="58"/>
      <c r="EL62" s="58"/>
      <c r="EM62" s="58"/>
      <c r="EN62" s="58"/>
      <c r="EO62" s="58"/>
      <c r="EP62" s="58"/>
      <c r="EQ62" s="58"/>
      <c r="ER62" s="58"/>
      <c r="ES62" s="58"/>
      <c r="ET62" s="58"/>
      <c r="EU62" s="58"/>
      <c r="EV62" s="58"/>
      <c r="EW62" s="58"/>
      <c r="EX62" s="58"/>
      <c r="EY62" s="58"/>
      <c r="EZ62" s="58"/>
      <c r="FA62" s="58"/>
      <c r="FB62" s="58"/>
      <c r="FC62" s="58"/>
      <c r="FD62" s="58"/>
      <c r="FE62" s="58"/>
      <c r="FF62" s="58"/>
      <c r="FG62" s="58"/>
      <c r="FH62" s="58"/>
      <c r="FI62" s="58"/>
      <c r="FJ62" s="58"/>
      <c r="FK62" s="58"/>
      <c r="FL62" s="58"/>
      <c r="FM62" s="58"/>
      <c r="FN62" s="58"/>
      <c r="FO62" s="58"/>
      <c r="FP62" s="58"/>
      <c r="FQ62" s="58"/>
      <c r="FR62" s="58"/>
      <c r="FS62" s="58"/>
      <c r="FT62" s="58"/>
      <c r="FU62" s="58"/>
      <c r="FV62" s="58"/>
      <c r="FW62" s="58"/>
      <c r="FX62" s="58"/>
      <c r="FY62" s="58"/>
      <c r="FZ62" s="58"/>
      <c r="GA62" s="58"/>
      <c r="GB62" s="58"/>
      <c r="GC62" s="58"/>
      <c r="GD62" s="58"/>
      <c r="GE62" s="58"/>
      <c r="GF62" s="58"/>
      <c r="GG62" s="58"/>
      <c r="GH62" s="58"/>
      <c r="GI62" s="58"/>
      <c r="GJ62" s="58"/>
      <c r="GK62" s="58"/>
      <c r="GL62" s="58"/>
      <c r="GM62" s="58"/>
      <c r="GN62" s="58"/>
      <c r="GO62" s="58"/>
      <c r="GP62" s="58"/>
      <c r="GQ62" s="58"/>
      <c r="GR62" s="58"/>
      <c r="GS62" s="58"/>
      <c r="GT62" s="58"/>
      <c r="GU62" s="58"/>
      <c r="GV62" s="58"/>
      <c r="GW62" s="58"/>
      <c r="GX62" s="58"/>
      <c r="GY62" s="58"/>
      <c r="GZ62" s="58"/>
      <c r="HA62" s="58"/>
      <c r="HB62" s="58"/>
      <c r="HC62" s="58"/>
      <c r="HD62" s="58"/>
      <c r="HE62" s="58"/>
      <c r="HF62" s="58"/>
      <c r="HG62" s="58"/>
      <c r="HH62" s="58"/>
      <c r="HI62" s="58"/>
      <c r="HJ62" s="58"/>
      <c r="HK62" s="58"/>
      <c r="HL62" s="58"/>
      <c r="HM62" s="58"/>
      <c r="HN62" s="58"/>
      <c r="HO62" s="58"/>
      <c r="HP62" s="58"/>
      <c r="HQ62" s="58"/>
      <c r="HR62" s="58"/>
      <c r="HS62" s="58"/>
      <c r="HT62" s="58"/>
      <c r="HU62" s="58"/>
      <c r="HV62" s="58"/>
      <c r="HW62" s="58"/>
      <c r="HX62" s="58"/>
      <c r="HY62" s="58"/>
      <c r="HZ62" s="58"/>
      <c r="IA62" s="58"/>
      <c r="IB62" s="58"/>
      <c r="IC62" s="58"/>
      <c r="ID62" s="58"/>
      <c r="IE62" s="58"/>
      <c r="IF62" s="58"/>
      <c r="IG62" s="58"/>
      <c r="IH62" s="58"/>
      <c r="II62" s="58"/>
    </row>
    <row r="63" s="27" customFormat="1" ht="20" customHeight="1" spans="1:243">
      <c r="A63" s="80">
        <v>2340205</v>
      </c>
      <c r="B63" s="80" t="s">
        <v>615</v>
      </c>
      <c r="C63" s="40"/>
      <c r="D63" s="48">
        <v>15</v>
      </c>
      <c r="E63" s="48">
        <v>15</v>
      </c>
      <c r="F63" s="48">
        <v>0</v>
      </c>
      <c r="G63" s="40">
        <v>48</v>
      </c>
      <c r="H63" s="44">
        <f t="shared" si="0"/>
        <v>3.2</v>
      </c>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8"/>
      <c r="CL63" s="58"/>
      <c r="CM63" s="58"/>
      <c r="CN63" s="58"/>
      <c r="CO63" s="58"/>
      <c r="CP63" s="58"/>
      <c r="CQ63" s="58"/>
      <c r="CR63" s="58"/>
      <c r="CS63" s="58"/>
      <c r="CT63" s="58"/>
      <c r="CU63" s="58"/>
      <c r="CV63" s="58"/>
      <c r="CW63" s="58"/>
      <c r="CX63" s="58"/>
      <c r="CY63" s="58"/>
      <c r="CZ63" s="58"/>
      <c r="DA63" s="58"/>
      <c r="DB63" s="58"/>
      <c r="DC63" s="58"/>
      <c r="DD63" s="58"/>
      <c r="DE63" s="58"/>
      <c r="DF63" s="58"/>
      <c r="DG63" s="58"/>
      <c r="DH63" s="58"/>
      <c r="DI63" s="58"/>
      <c r="DJ63" s="58"/>
      <c r="DK63" s="58"/>
      <c r="DL63" s="58"/>
      <c r="DM63" s="58"/>
      <c r="DN63" s="58"/>
      <c r="DO63" s="58"/>
      <c r="DP63" s="58"/>
      <c r="DQ63" s="58"/>
      <c r="DR63" s="58"/>
      <c r="DS63" s="58"/>
      <c r="DT63" s="58"/>
      <c r="DU63" s="58"/>
      <c r="DV63" s="58"/>
      <c r="DW63" s="58"/>
      <c r="DX63" s="58"/>
      <c r="DY63" s="58"/>
      <c r="DZ63" s="58"/>
      <c r="EA63" s="58"/>
      <c r="EB63" s="58"/>
      <c r="EC63" s="58"/>
      <c r="ED63" s="58"/>
      <c r="EE63" s="58"/>
      <c r="EF63" s="58"/>
      <c r="EG63" s="58"/>
      <c r="EH63" s="58"/>
      <c r="EI63" s="58"/>
      <c r="EJ63" s="58"/>
      <c r="EK63" s="58"/>
      <c r="EL63" s="58"/>
      <c r="EM63" s="58"/>
      <c r="EN63" s="58"/>
      <c r="EO63" s="58"/>
      <c r="EP63" s="58"/>
      <c r="EQ63" s="58"/>
      <c r="ER63" s="58"/>
      <c r="ES63" s="58"/>
      <c r="ET63" s="58"/>
      <c r="EU63" s="58"/>
      <c r="EV63" s="58"/>
      <c r="EW63" s="58"/>
      <c r="EX63" s="58"/>
      <c r="EY63" s="58"/>
      <c r="EZ63" s="58"/>
      <c r="FA63" s="58"/>
      <c r="FB63" s="58"/>
      <c r="FC63" s="58"/>
      <c r="FD63" s="58"/>
      <c r="FE63" s="58"/>
      <c r="FF63" s="58"/>
      <c r="FG63" s="58"/>
      <c r="FH63" s="58"/>
      <c r="FI63" s="58"/>
      <c r="FJ63" s="58"/>
      <c r="FK63" s="58"/>
      <c r="FL63" s="58"/>
      <c r="FM63" s="58"/>
      <c r="FN63" s="58"/>
      <c r="FO63" s="58"/>
      <c r="FP63" s="58"/>
      <c r="FQ63" s="58"/>
      <c r="FR63" s="58"/>
      <c r="FS63" s="58"/>
      <c r="FT63" s="58"/>
      <c r="FU63" s="58"/>
      <c r="FV63" s="58"/>
      <c r="FW63" s="58"/>
      <c r="FX63" s="58"/>
      <c r="FY63" s="58"/>
      <c r="FZ63" s="58"/>
      <c r="GA63" s="58"/>
      <c r="GB63" s="58"/>
      <c r="GC63" s="58"/>
      <c r="GD63" s="58"/>
      <c r="GE63" s="58"/>
      <c r="GF63" s="58"/>
      <c r="GG63" s="58"/>
      <c r="GH63" s="58"/>
      <c r="GI63" s="58"/>
      <c r="GJ63" s="58"/>
      <c r="GK63" s="58"/>
      <c r="GL63" s="58"/>
      <c r="GM63" s="58"/>
      <c r="GN63" s="58"/>
      <c r="GO63" s="58"/>
      <c r="GP63" s="58"/>
      <c r="GQ63" s="58"/>
      <c r="GR63" s="58"/>
      <c r="GS63" s="58"/>
      <c r="GT63" s="58"/>
      <c r="GU63" s="58"/>
      <c r="GV63" s="58"/>
      <c r="GW63" s="58"/>
      <c r="GX63" s="58"/>
      <c r="GY63" s="58"/>
      <c r="GZ63" s="58"/>
      <c r="HA63" s="58"/>
      <c r="HB63" s="58"/>
      <c r="HC63" s="58"/>
      <c r="HD63" s="58"/>
      <c r="HE63" s="58"/>
      <c r="HF63" s="58"/>
      <c r="HG63" s="58"/>
      <c r="HH63" s="58"/>
      <c r="HI63" s="58"/>
      <c r="HJ63" s="58"/>
      <c r="HK63" s="58"/>
      <c r="HL63" s="58"/>
      <c r="HM63" s="58"/>
      <c r="HN63" s="58"/>
      <c r="HO63" s="58"/>
      <c r="HP63" s="58"/>
      <c r="HQ63" s="58"/>
      <c r="HR63" s="58"/>
      <c r="HS63" s="58"/>
      <c r="HT63" s="58"/>
      <c r="HU63" s="58"/>
      <c r="HV63" s="58"/>
      <c r="HW63" s="58"/>
      <c r="HX63" s="58"/>
      <c r="HY63" s="58"/>
      <c r="HZ63" s="58"/>
      <c r="IA63" s="58"/>
      <c r="IB63" s="58"/>
      <c r="IC63" s="58"/>
      <c r="ID63" s="58"/>
      <c r="IE63" s="58"/>
      <c r="IF63" s="58"/>
      <c r="IG63" s="58"/>
      <c r="IH63" s="58"/>
      <c r="II63" s="58"/>
    </row>
    <row r="64" s="27" customFormat="1" ht="20" customHeight="1" spans="1:243">
      <c r="A64" s="80">
        <v>2340299</v>
      </c>
      <c r="B64" s="80" t="s">
        <v>616</v>
      </c>
      <c r="C64" s="40"/>
      <c r="D64" s="48">
        <v>48</v>
      </c>
      <c r="E64" s="48">
        <v>48</v>
      </c>
      <c r="F64" s="48">
        <v>0</v>
      </c>
      <c r="G64" s="40">
        <v>15</v>
      </c>
      <c r="H64" s="44">
        <f t="shared" si="0"/>
        <v>0.3125</v>
      </c>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8"/>
      <c r="CL64" s="58"/>
      <c r="CM64" s="58"/>
      <c r="CN64" s="58"/>
      <c r="CO64" s="58"/>
      <c r="CP64" s="58"/>
      <c r="CQ64" s="58"/>
      <c r="CR64" s="58"/>
      <c r="CS64" s="58"/>
      <c r="CT64" s="58"/>
      <c r="CU64" s="58"/>
      <c r="CV64" s="58"/>
      <c r="CW64" s="58"/>
      <c r="CX64" s="58"/>
      <c r="CY64" s="58"/>
      <c r="CZ64" s="58"/>
      <c r="DA64" s="58"/>
      <c r="DB64" s="58"/>
      <c r="DC64" s="58"/>
      <c r="DD64" s="58"/>
      <c r="DE64" s="58"/>
      <c r="DF64" s="58"/>
      <c r="DG64" s="58"/>
      <c r="DH64" s="58"/>
      <c r="DI64" s="58"/>
      <c r="DJ64" s="58"/>
      <c r="DK64" s="58"/>
      <c r="DL64" s="58"/>
      <c r="DM64" s="58"/>
      <c r="DN64" s="58"/>
      <c r="DO64" s="58"/>
      <c r="DP64" s="58"/>
      <c r="DQ64" s="58"/>
      <c r="DR64" s="58"/>
      <c r="DS64" s="58"/>
      <c r="DT64" s="58"/>
      <c r="DU64" s="58"/>
      <c r="DV64" s="58"/>
      <c r="DW64" s="58"/>
      <c r="DX64" s="58"/>
      <c r="DY64" s="58"/>
      <c r="DZ64" s="58"/>
      <c r="EA64" s="58"/>
      <c r="EB64" s="58"/>
      <c r="EC64" s="58"/>
      <c r="ED64" s="58"/>
      <c r="EE64" s="58"/>
      <c r="EF64" s="58"/>
      <c r="EG64" s="58"/>
      <c r="EH64" s="58"/>
      <c r="EI64" s="58"/>
      <c r="EJ64" s="58"/>
      <c r="EK64" s="58"/>
      <c r="EL64" s="58"/>
      <c r="EM64" s="58"/>
      <c r="EN64" s="58"/>
      <c r="EO64" s="58"/>
      <c r="EP64" s="58"/>
      <c r="EQ64" s="58"/>
      <c r="ER64" s="58"/>
      <c r="ES64" s="58"/>
      <c r="ET64" s="58"/>
      <c r="EU64" s="58"/>
      <c r="EV64" s="58"/>
      <c r="EW64" s="58"/>
      <c r="EX64" s="58"/>
      <c r="EY64" s="58"/>
      <c r="EZ64" s="58"/>
      <c r="FA64" s="58"/>
      <c r="FB64" s="58"/>
      <c r="FC64" s="58"/>
      <c r="FD64" s="58"/>
      <c r="FE64" s="58"/>
      <c r="FF64" s="58"/>
      <c r="FG64" s="58"/>
      <c r="FH64" s="58"/>
      <c r="FI64" s="58"/>
      <c r="FJ64" s="58"/>
      <c r="FK64" s="58"/>
      <c r="FL64" s="58"/>
      <c r="FM64" s="58"/>
      <c r="FN64" s="58"/>
      <c r="FO64" s="58"/>
      <c r="FP64" s="58"/>
      <c r="FQ64" s="58"/>
      <c r="FR64" s="58"/>
      <c r="FS64" s="58"/>
      <c r="FT64" s="58"/>
      <c r="FU64" s="58"/>
      <c r="FV64" s="58"/>
      <c r="FW64" s="58"/>
      <c r="FX64" s="58"/>
      <c r="FY64" s="58"/>
      <c r="FZ64" s="58"/>
      <c r="GA64" s="58"/>
      <c r="GB64" s="58"/>
      <c r="GC64" s="58"/>
      <c r="GD64" s="58"/>
      <c r="GE64" s="58"/>
      <c r="GF64" s="58"/>
      <c r="GG64" s="58"/>
      <c r="GH64" s="58"/>
      <c r="GI64" s="58"/>
      <c r="GJ64" s="58"/>
      <c r="GK64" s="58"/>
      <c r="GL64" s="58"/>
      <c r="GM64" s="58"/>
      <c r="GN64" s="58"/>
      <c r="GO64" s="58"/>
      <c r="GP64" s="58"/>
      <c r="GQ64" s="58"/>
      <c r="GR64" s="58"/>
      <c r="GS64" s="58"/>
      <c r="GT64" s="58"/>
      <c r="GU64" s="58"/>
      <c r="GV64" s="58"/>
      <c r="GW64" s="58"/>
      <c r="GX64" s="58"/>
      <c r="GY64" s="58"/>
      <c r="GZ64" s="58"/>
      <c r="HA64" s="58"/>
      <c r="HB64" s="58"/>
      <c r="HC64" s="58"/>
      <c r="HD64" s="58"/>
      <c r="HE64" s="58"/>
      <c r="HF64" s="58"/>
      <c r="HG64" s="58"/>
      <c r="HH64" s="58"/>
      <c r="HI64" s="58"/>
      <c r="HJ64" s="58"/>
      <c r="HK64" s="58"/>
      <c r="HL64" s="58"/>
      <c r="HM64" s="58"/>
      <c r="HN64" s="58"/>
      <c r="HO64" s="58"/>
      <c r="HP64" s="58"/>
      <c r="HQ64" s="58"/>
      <c r="HR64" s="58"/>
      <c r="HS64" s="58"/>
      <c r="HT64" s="58"/>
      <c r="HU64" s="58"/>
      <c r="HV64" s="58"/>
      <c r="HW64" s="58"/>
      <c r="HX64" s="58"/>
      <c r="HY64" s="58"/>
      <c r="HZ64" s="58"/>
      <c r="IA64" s="58"/>
      <c r="IB64" s="58"/>
      <c r="IC64" s="58"/>
      <c r="ID64" s="58"/>
      <c r="IE64" s="58"/>
      <c r="IF64" s="58"/>
      <c r="IG64" s="58"/>
      <c r="IH64" s="58"/>
      <c r="II64" s="58"/>
    </row>
    <row r="547" spans="12:12">
      <c r="L547" s="58" t="s">
        <v>30</v>
      </c>
    </row>
    <row r="550" spans="12:12">
      <c r="L550" s="58" t="s">
        <v>31</v>
      </c>
    </row>
  </sheetData>
  <mergeCells count="7">
    <mergeCell ref="A2:H2"/>
    <mergeCell ref="A4:A5"/>
    <mergeCell ref="B4:B5"/>
    <mergeCell ref="C4:C5"/>
    <mergeCell ref="D4:D5"/>
    <mergeCell ref="G4:G5"/>
    <mergeCell ref="H4:H5"/>
  </mergeCells>
  <pageMargins left="0.75" right="0.75" top="0.999305555555556" bottom="0.999305555555556" header="0.510416666666667" footer="0.510416666666667"/>
  <pageSetup paperSize="9" scale="87"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50"/>
  <sheetViews>
    <sheetView tabSelected="1" zoomScale="55" zoomScaleNormal="55" workbookViewId="0">
      <selection activeCell="C923" sqref="C923"/>
    </sheetView>
  </sheetViews>
  <sheetFormatPr defaultColWidth="9" defaultRowHeight="14.4"/>
  <cols>
    <col min="2" max="2" width="42.7962962962963" style="33" customWidth="1"/>
    <col min="3" max="5" width="11.5" style="33" customWidth="1"/>
  </cols>
  <sheetData>
    <row r="1" ht="24" customHeight="1" spans="1:1">
      <c r="A1" s="52" t="s">
        <v>23</v>
      </c>
    </row>
    <row r="2" ht="37" customHeight="1" spans="1:6">
      <c r="A2" s="35" t="s">
        <v>24</v>
      </c>
      <c r="B2" s="35"/>
      <c r="C2" s="35"/>
      <c r="D2" s="35"/>
      <c r="E2" s="35"/>
      <c r="F2" s="35"/>
    </row>
    <row r="3" ht="27" customHeight="1" spans="3:6">
      <c r="C3" s="38" t="s">
        <v>32</v>
      </c>
      <c r="D3" s="38"/>
      <c r="E3" s="38"/>
      <c r="F3" s="38"/>
    </row>
    <row r="4" ht="36" customHeight="1" spans="1:6">
      <c r="A4" s="53" t="s">
        <v>63</v>
      </c>
      <c r="B4" s="39" t="s">
        <v>80</v>
      </c>
      <c r="C4" s="41" t="s">
        <v>34</v>
      </c>
      <c r="D4" s="41" t="s">
        <v>65</v>
      </c>
      <c r="E4" s="41" t="s">
        <v>36</v>
      </c>
      <c r="F4" s="54" t="s">
        <v>37</v>
      </c>
    </row>
    <row r="5" ht="25" customHeight="1" spans="1:6">
      <c r="A5" s="55">
        <v>22301</v>
      </c>
      <c r="B5" s="56" t="s">
        <v>623</v>
      </c>
      <c r="C5" s="56"/>
      <c r="D5" s="56"/>
      <c r="E5" s="56"/>
      <c r="F5" s="53"/>
    </row>
    <row r="6" ht="25" customHeight="1" spans="1:6">
      <c r="A6" s="55">
        <v>22302</v>
      </c>
      <c r="B6" s="56" t="s">
        <v>624</v>
      </c>
      <c r="C6" s="56"/>
      <c r="D6" s="56"/>
      <c r="E6" s="56"/>
      <c r="F6" s="53"/>
    </row>
    <row r="7" ht="25" customHeight="1" spans="1:6">
      <c r="A7" s="55">
        <v>22303</v>
      </c>
      <c r="B7" s="56" t="s">
        <v>625</v>
      </c>
      <c r="C7" s="56"/>
      <c r="D7" s="56"/>
      <c r="E7" s="56"/>
      <c r="F7" s="53"/>
    </row>
    <row r="8" ht="25" customHeight="1" spans="1:6">
      <c r="A8" s="55">
        <v>22304</v>
      </c>
      <c r="B8" s="56" t="s">
        <v>626</v>
      </c>
      <c r="C8" s="56"/>
      <c r="D8" s="56"/>
      <c r="E8" s="56"/>
      <c r="F8" s="53"/>
    </row>
    <row r="9" ht="25" customHeight="1" spans="1:6">
      <c r="A9" s="55">
        <v>22399</v>
      </c>
      <c r="B9" s="56" t="s">
        <v>627</v>
      </c>
      <c r="C9" s="56"/>
      <c r="D9" s="56"/>
      <c r="E9" s="56"/>
      <c r="F9" s="53"/>
    </row>
    <row r="10" ht="25" customHeight="1" spans="1:6">
      <c r="A10" s="53"/>
      <c r="B10" s="57" t="s">
        <v>628</v>
      </c>
      <c r="C10" s="57">
        <v>0</v>
      </c>
      <c r="D10" s="57">
        <v>0</v>
      </c>
      <c r="E10" s="57"/>
      <c r="F10" s="53"/>
    </row>
    <row r="11" ht="24" customHeight="1" spans="1:5">
      <c r="A11" s="49" t="s">
        <v>629</v>
      </c>
      <c r="B11" s="49"/>
      <c r="C11" s="49"/>
      <c r="D11" s="49"/>
      <c r="E11" s="49"/>
    </row>
    <row r="54" spans="3:3">
      <c r="C54" s="33" t="s">
        <v>29</v>
      </c>
    </row>
    <row r="547" spans="12:12">
      <c r="L547" t="s">
        <v>30</v>
      </c>
    </row>
    <row r="550" spans="12:12">
      <c r="L550" t="s">
        <v>31</v>
      </c>
    </row>
  </sheetData>
  <mergeCells count="3">
    <mergeCell ref="A2:F2"/>
    <mergeCell ref="C3:F3"/>
    <mergeCell ref="A11:E11"/>
  </mergeCells>
  <pageMargins left="0.75" right="0.75" top="0.999305555555556" bottom="0.999305555555556" header="0.510416666666667" footer="0.510416666666667"/>
  <pageSetup paperSize="9" scale="92" fitToHeight="0"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L550"/>
  <sheetViews>
    <sheetView tabSelected="1" zoomScale="55" zoomScaleNormal="55" workbookViewId="0">
      <selection activeCell="C923" sqref="C923"/>
    </sheetView>
  </sheetViews>
  <sheetFormatPr defaultColWidth="8" defaultRowHeight="14.25" customHeight="1"/>
  <cols>
    <col min="1" max="1" width="13.5" style="31" customWidth="1"/>
    <col min="2" max="2" width="37.5" style="32" customWidth="1"/>
    <col min="3" max="3" width="11.3981481481481" style="32" customWidth="1"/>
    <col min="4" max="4" width="10.7962962962963" style="32" customWidth="1"/>
    <col min="5" max="5" width="10.8981481481481" style="32" customWidth="1"/>
    <col min="6" max="6" width="11.1018518518519" style="32" customWidth="1"/>
    <col min="7" max="7" width="9.2962962962963" style="32" customWidth="1"/>
    <col min="8" max="9" width="8" style="32"/>
    <col min="10" max="10" width="10.6018518518519" style="32" customWidth="1"/>
    <col min="11" max="245" width="8" style="32"/>
    <col min="246" max="246" width="8" style="33"/>
    <col min="247" max="16384" width="8" style="27"/>
  </cols>
  <sheetData>
    <row r="1" s="27" customFormat="1" ht="24" customHeight="1" spans="1:246">
      <c r="A1" s="34" t="s">
        <v>25</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c r="CO1" s="32"/>
      <c r="CP1" s="32"/>
      <c r="CQ1" s="32"/>
      <c r="CR1" s="32"/>
      <c r="CS1" s="32"/>
      <c r="CT1" s="32"/>
      <c r="CU1" s="32"/>
      <c r="CV1" s="32"/>
      <c r="CW1" s="32"/>
      <c r="CX1" s="32"/>
      <c r="CY1" s="32"/>
      <c r="CZ1" s="32"/>
      <c r="DA1" s="32"/>
      <c r="DB1" s="32"/>
      <c r="DC1" s="32"/>
      <c r="DD1" s="32"/>
      <c r="DE1" s="32"/>
      <c r="DF1" s="32"/>
      <c r="DG1" s="32"/>
      <c r="DH1" s="32"/>
      <c r="DI1" s="32"/>
      <c r="DJ1" s="32"/>
      <c r="DK1" s="32"/>
      <c r="DL1" s="32"/>
      <c r="DM1" s="32"/>
      <c r="DN1" s="32"/>
      <c r="DO1" s="32"/>
      <c r="DP1" s="32"/>
      <c r="DQ1" s="32"/>
      <c r="DR1" s="32"/>
      <c r="DS1" s="32"/>
      <c r="DT1" s="32"/>
      <c r="DU1" s="32"/>
      <c r="DV1" s="32"/>
      <c r="DW1" s="32"/>
      <c r="DX1" s="32"/>
      <c r="DY1" s="32"/>
      <c r="DZ1" s="32"/>
      <c r="EA1" s="32"/>
      <c r="EB1" s="32"/>
      <c r="EC1" s="32"/>
      <c r="ED1" s="32"/>
      <c r="EE1" s="32"/>
      <c r="EF1" s="32"/>
      <c r="EG1" s="32"/>
      <c r="EH1" s="32"/>
      <c r="EI1" s="32"/>
      <c r="EJ1" s="32"/>
      <c r="EK1" s="32"/>
      <c r="EL1" s="32"/>
      <c r="EM1" s="32"/>
      <c r="EN1" s="32"/>
      <c r="EO1" s="32"/>
      <c r="EP1" s="32"/>
      <c r="EQ1" s="32"/>
      <c r="ER1" s="32"/>
      <c r="ES1" s="32"/>
      <c r="ET1" s="32"/>
      <c r="EU1" s="32"/>
      <c r="EV1" s="32"/>
      <c r="EW1" s="32"/>
      <c r="EX1" s="32"/>
      <c r="EY1" s="32"/>
      <c r="EZ1" s="32"/>
      <c r="FA1" s="32"/>
      <c r="FB1" s="32"/>
      <c r="FC1" s="32"/>
      <c r="FD1" s="32"/>
      <c r="FE1" s="32"/>
      <c r="FF1" s="32"/>
      <c r="FG1" s="32"/>
      <c r="FH1" s="32"/>
      <c r="FI1" s="32"/>
      <c r="FJ1" s="32"/>
      <c r="FK1" s="32"/>
      <c r="FL1" s="32"/>
      <c r="FM1" s="32"/>
      <c r="FN1" s="32"/>
      <c r="FO1" s="32"/>
      <c r="FP1" s="32"/>
      <c r="FQ1" s="32"/>
      <c r="FR1" s="32"/>
      <c r="FS1" s="32"/>
      <c r="FT1" s="32"/>
      <c r="FU1" s="32"/>
      <c r="FV1" s="32"/>
      <c r="FW1" s="32"/>
      <c r="FX1" s="32"/>
      <c r="FY1" s="32"/>
      <c r="FZ1" s="32"/>
      <c r="GA1" s="32"/>
      <c r="GB1" s="32"/>
      <c r="GC1" s="32"/>
      <c r="GD1" s="32"/>
      <c r="GE1" s="32"/>
      <c r="GF1" s="32"/>
      <c r="GG1" s="32"/>
      <c r="GH1" s="32"/>
      <c r="GI1" s="32"/>
      <c r="GJ1" s="32"/>
      <c r="GK1" s="32"/>
      <c r="GL1" s="32"/>
      <c r="GM1" s="32"/>
      <c r="GN1" s="32"/>
      <c r="GO1" s="32"/>
      <c r="GP1" s="32"/>
      <c r="GQ1" s="32"/>
      <c r="GR1" s="32"/>
      <c r="GS1" s="32"/>
      <c r="GT1" s="32"/>
      <c r="GU1" s="32"/>
      <c r="GV1" s="32"/>
      <c r="GW1" s="32"/>
      <c r="GX1" s="32"/>
      <c r="GY1" s="32"/>
      <c r="GZ1" s="32"/>
      <c r="HA1" s="32"/>
      <c r="HB1" s="32"/>
      <c r="HC1" s="32"/>
      <c r="HD1" s="32"/>
      <c r="HE1" s="32"/>
      <c r="HF1" s="32"/>
      <c r="HG1" s="32"/>
      <c r="HH1" s="32"/>
      <c r="HI1" s="32"/>
      <c r="HJ1" s="32"/>
      <c r="HK1" s="32"/>
      <c r="HL1" s="32"/>
      <c r="HM1" s="32"/>
      <c r="HN1" s="32"/>
      <c r="HO1" s="32"/>
      <c r="HP1" s="32"/>
      <c r="HQ1" s="32"/>
      <c r="HR1" s="32"/>
      <c r="HS1" s="32"/>
      <c r="HT1" s="32"/>
      <c r="HU1" s="32"/>
      <c r="HV1" s="32"/>
      <c r="HW1" s="32"/>
      <c r="HX1" s="32"/>
      <c r="HY1" s="32"/>
      <c r="HZ1" s="32"/>
      <c r="IA1" s="32"/>
      <c r="IB1" s="32"/>
      <c r="IC1" s="32"/>
      <c r="ID1" s="32"/>
      <c r="IE1" s="32"/>
      <c r="IF1" s="32"/>
      <c r="IG1" s="32"/>
      <c r="IH1" s="32"/>
      <c r="II1" s="32"/>
      <c r="IJ1" s="32"/>
      <c r="IK1" s="32"/>
      <c r="IL1" s="33"/>
    </row>
    <row r="2" s="28" customFormat="1" ht="49" customHeight="1" spans="1:246">
      <c r="A2" s="35" t="s">
        <v>26</v>
      </c>
      <c r="B2" s="35"/>
      <c r="C2" s="35"/>
      <c r="D2" s="35"/>
      <c r="E2" s="35"/>
      <c r="F2" s="35"/>
      <c r="IL2" s="50"/>
    </row>
    <row r="3" s="29" customFormat="1" ht="28" customHeight="1" spans="1:246">
      <c r="A3" s="36"/>
      <c r="B3" s="37"/>
      <c r="C3" s="37"/>
      <c r="D3" s="33"/>
      <c r="E3" s="38" t="s">
        <v>32</v>
      </c>
      <c r="F3" s="38"/>
      <c r="IL3" s="33"/>
    </row>
    <row r="4" s="30" customFormat="1" ht="37" customHeight="1" spans="1:246">
      <c r="A4" s="39" t="s">
        <v>63</v>
      </c>
      <c r="B4" s="40" t="s">
        <v>80</v>
      </c>
      <c r="C4" s="40" t="s">
        <v>34</v>
      </c>
      <c r="D4" s="40" t="s">
        <v>65</v>
      </c>
      <c r="E4" s="40" t="s">
        <v>36</v>
      </c>
      <c r="F4" s="41" t="s">
        <v>37</v>
      </c>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51"/>
    </row>
    <row r="5" s="3" customFormat="1" ht="25" customHeight="1" spans="1:246">
      <c r="A5" s="39"/>
      <c r="B5" s="43" t="s">
        <v>630</v>
      </c>
      <c r="C5" s="43">
        <f>SUM(C6:C7)</f>
        <v>10459</v>
      </c>
      <c r="D5" s="43">
        <f>SUM(D6:D7)</f>
        <v>9081</v>
      </c>
      <c r="E5" s="43">
        <f>SUM(E6:E7)</f>
        <v>8848</v>
      </c>
      <c r="F5" s="44">
        <f t="shared" ref="F5:F7" si="0">IF(D5="","",E5/D5)</f>
        <v>0.974342032815769</v>
      </c>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s="45"/>
      <c r="CB5" s="45"/>
      <c r="CC5" s="45"/>
      <c r="CD5" s="45"/>
      <c r="CE5" s="45"/>
      <c r="CF5" s="45"/>
      <c r="CG5" s="45"/>
      <c r="CH5" s="45"/>
      <c r="CI5" s="45"/>
      <c r="CJ5" s="45"/>
      <c r="CK5" s="45"/>
      <c r="CL5" s="45"/>
      <c r="CM5" s="45"/>
      <c r="CN5" s="45"/>
      <c r="CO5" s="45"/>
      <c r="CP5" s="45"/>
      <c r="CQ5" s="45"/>
      <c r="CR5" s="45"/>
      <c r="CS5" s="45"/>
      <c r="CT5" s="45"/>
      <c r="CU5" s="45"/>
      <c r="CV5" s="45"/>
      <c r="CW5" s="45"/>
      <c r="CX5" s="45"/>
      <c r="CY5" s="45"/>
      <c r="CZ5" s="45"/>
      <c r="DA5" s="45"/>
      <c r="DB5" s="45"/>
      <c r="DC5" s="45"/>
      <c r="DD5" s="45"/>
      <c r="DE5" s="45"/>
      <c r="DF5" s="45"/>
      <c r="DG5" s="45"/>
      <c r="DH5" s="45"/>
      <c r="DI5" s="45"/>
      <c r="DJ5" s="45"/>
      <c r="DK5" s="45"/>
      <c r="DL5" s="45"/>
      <c r="DM5" s="45"/>
      <c r="DN5" s="45"/>
      <c r="DO5" s="45"/>
      <c r="DP5" s="45"/>
      <c r="DQ5" s="45"/>
      <c r="DR5" s="45"/>
      <c r="DS5" s="45"/>
      <c r="DT5" s="45"/>
      <c r="DU5" s="45"/>
      <c r="DV5" s="45"/>
      <c r="DW5" s="45"/>
      <c r="DX5" s="45"/>
      <c r="DY5" s="45"/>
      <c r="DZ5" s="45"/>
      <c r="EA5" s="45"/>
      <c r="EB5" s="45"/>
      <c r="EC5" s="45"/>
      <c r="ED5" s="45"/>
      <c r="EE5" s="45"/>
      <c r="EF5" s="45"/>
      <c r="EG5" s="45"/>
      <c r="EH5" s="45"/>
      <c r="EI5" s="45"/>
      <c r="EJ5" s="45"/>
      <c r="EK5" s="45"/>
      <c r="EL5" s="45"/>
      <c r="EM5" s="45"/>
      <c r="EN5" s="45"/>
      <c r="EO5" s="45"/>
      <c r="EP5" s="45"/>
      <c r="EQ5" s="45"/>
      <c r="ER5" s="45"/>
      <c r="ES5" s="45"/>
      <c r="ET5" s="45"/>
      <c r="EU5" s="45"/>
      <c r="EV5" s="45"/>
      <c r="EW5" s="45"/>
      <c r="EX5" s="45"/>
      <c r="EY5" s="45"/>
      <c r="EZ5" s="45"/>
      <c r="FA5" s="45"/>
      <c r="FB5" s="45"/>
      <c r="FC5" s="45"/>
      <c r="FD5" s="45"/>
      <c r="FE5" s="45"/>
      <c r="FF5" s="45"/>
      <c r="FG5" s="45"/>
      <c r="FH5" s="45"/>
      <c r="FI5" s="45"/>
      <c r="FJ5" s="45"/>
      <c r="FK5" s="45"/>
      <c r="FL5" s="45"/>
      <c r="FM5" s="45"/>
      <c r="FN5" s="45"/>
      <c r="FO5" s="45"/>
      <c r="FP5" s="45"/>
      <c r="FQ5" s="45"/>
      <c r="FR5" s="45"/>
      <c r="FS5" s="45"/>
      <c r="FT5" s="45"/>
      <c r="FU5" s="45"/>
      <c r="FV5" s="45"/>
      <c r="FW5" s="45"/>
      <c r="FX5" s="45"/>
      <c r="FY5" s="45"/>
      <c r="FZ5" s="45"/>
      <c r="GA5" s="45"/>
      <c r="GB5" s="45"/>
      <c r="GC5" s="45"/>
      <c r="GD5" s="45"/>
      <c r="GE5" s="45"/>
      <c r="GF5" s="45"/>
      <c r="GG5" s="45"/>
      <c r="GH5" s="45"/>
      <c r="GI5" s="45"/>
      <c r="GJ5" s="45"/>
      <c r="GK5" s="45"/>
      <c r="GL5" s="45"/>
      <c r="GM5" s="45"/>
      <c r="GN5" s="45"/>
      <c r="GO5" s="45"/>
      <c r="GP5" s="45"/>
      <c r="GQ5" s="45"/>
      <c r="GR5" s="45"/>
      <c r="GS5" s="45"/>
      <c r="GT5" s="45"/>
      <c r="GU5" s="45"/>
      <c r="GV5" s="45"/>
      <c r="GW5" s="45"/>
      <c r="GX5" s="45"/>
      <c r="GY5" s="45"/>
      <c r="GZ5" s="45"/>
      <c r="HA5" s="45"/>
      <c r="HB5" s="45"/>
      <c r="HC5" s="45"/>
      <c r="HD5" s="45"/>
      <c r="HE5" s="45"/>
      <c r="HF5" s="45"/>
      <c r="HG5" s="45"/>
      <c r="HH5" s="45"/>
      <c r="HI5" s="45"/>
      <c r="HJ5" s="45"/>
      <c r="HK5" s="45"/>
      <c r="HL5" s="45"/>
      <c r="HM5" s="45"/>
      <c r="HN5" s="45"/>
      <c r="HO5" s="45"/>
      <c r="HP5" s="45"/>
      <c r="HQ5" s="45"/>
      <c r="HR5" s="45"/>
      <c r="HS5" s="45"/>
      <c r="HT5" s="45"/>
      <c r="HU5" s="45"/>
      <c r="HV5" s="45"/>
      <c r="HW5" s="45"/>
      <c r="HX5" s="45"/>
      <c r="HY5" s="45"/>
      <c r="HZ5" s="45"/>
      <c r="IA5" s="45"/>
      <c r="IB5" s="45"/>
      <c r="IC5" s="45"/>
      <c r="ID5" s="45"/>
      <c r="IE5" s="45"/>
      <c r="IF5" s="45"/>
      <c r="IG5" s="45"/>
      <c r="IH5" s="45"/>
      <c r="II5" s="45"/>
      <c r="IJ5" s="45"/>
      <c r="IK5" s="45"/>
      <c r="IL5" s="20"/>
    </row>
    <row r="6" s="27" customFormat="1" ht="25" customHeight="1" spans="1:246">
      <c r="A6" s="46">
        <v>20910</v>
      </c>
      <c r="B6" s="47" t="s">
        <v>631</v>
      </c>
      <c r="C6" s="48">
        <v>1058</v>
      </c>
      <c r="D6" s="48">
        <v>1097</v>
      </c>
      <c r="E6" s="40">
        <v>1114</v>
      </c>
      <c r="F6" s="44">
        <f t="shared" si="0"/>
        <v>1.0154968094804</v>
      </c>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29"/>
      <c r="ES6" s="29"/>
      <c r="ET6" s="29"/>
      <c r="EU6" s="29"/>
      <c r="EV6" s="29"/>
      <c r="EW6" s="29"/>
      <c r="EX6" s="29"/>
      <c r="EY6" s="29"/>
      <c r="EZ6" s="29"/>
      <c r="FA6" s="29"/>
      <c r="FB6" s="29"/>
      <c r="FC6" s="29"/>
      <c r="FD6" s="29"/>
      <c r="FE6" s="29"/>
      <c r="FF6" s="29"/>
      <c r="FG6" s="29"/>
      <c r="FH6" s="29"/>
      <c r="FI6" s="29"/>
      <c r="FJ6" s="29"/>
      <c r="FK6" s="29"/>
      <c r="FL6" s="29"/>
      <c r="FM6" s="29"/>
      <c r="FN6" s="29"/>
      <c r="FO6" s="29"/>
      <c r="FP6" s="29"/>
      <c r="FQ6" s="29"/>
      <c r="FR6" s="29"/>
      <c r="FS6" s="29"/>
      <c r="FT6" s="29"/>
      <c r="FU6" s="29"/>
      <c r="FV6" s="29"/>
      <c r="FW6" s="29"/>
      <c r="FX6" s="29"/>
      <c r="FY6" s="29"/>
      <c r="FZ6" s="29"/>
      <c r="GA6" s="29"/>
      <c r="GB6" s="29"/>
      <c r="GC6" s="29"/>
      <c r="GD6" s="29"/>
      <c r="GE6" s="29"/>
      <c r="GF6" s="29"/>
      <c r="GG6" s="29"/>
      <c r="GH6" s="29"/>
      <c r="GI6" s="29"/>
      <c r="GJ6" s="29"/>
      <c r="GK6" s="29"/>
      <c r="GL6" s="29"/>
      <c r="GM6" s="29"/>
      <c r="GN6" s="29"/>
      <c r="GO6" s="29"/>
      <c r="GP6" s="29"/>
      <c r="GQ6" s="29"/>
      <c r="GR6" s="29"/>
      <c r="GS6" s="29"/>
      <c r="GT6" s="29"/>
      <c r="GU6" s="29"/>
      <c r="GV6" s="29"/>
      <c r="GW6" s="29"/>
      <c r="GX6" s="29"/>
      <c r="GY6" s="29"/>
      <c r="GZ6" s="29"/>
      <c r="HA6" s="29"/>
      <c r="HB6" s="29"/>
      <c r="HC6" s="29"/>
      <c r="HD6" s="29"/>
      <c r="HE6" s="29"/>
      <c r="HF6" s="29"/>
      <c r="HG6" s="29"/>
      <c r="HH6" s="29"/>
      <c r="HI6" s="29"/>
      <c r="HJ6" s="29"/>
      <c r="HK6" s="29"/>
      <c r="HL6" s="29"/>
      <c r="HM6" s="29"/>
      <c r="HN6" s="29"/>
      <c r="HO6" s="29"/>
      <c r="HP6" s="29"/>
      <c r="HQ6" s="29"/>
      <c r="HR6" s="29"/>
      <c r="HS6" s="29"/>
      <c r="HT6" s="29"/>
      <c r="HU6" s="29"/>
      <c r="HV6" s="29"/>
      <c r="HW6" s="29"/>
      <c r="HX6" s="29"/>
      <c r="HY6" s="29"/>
      <c r="HZ6" s="29"/>
      <c r="IA6" s="29"/>
      <c r="IB6" s="29"/>
      <c r="IC6" s="29"/>
      <c r="ID6" s="29"/>
      <c r="IE6" s="29"/>
      <c r="IF6" s="29"/>
      <c r="IG6" s="29"/>
      <c r="IH6" s="29"/>
      <c r="II6" s="29"/>
      <c r="IJ6" s="29"/>
      <c r="IK6" s="29"/>
      <c r="IL6" s="33"/>
    </row>
    <row r="7" s="27" customFormat="1" ht="25" customHeight="1" spans="1:246">
      <c r="A7" s="46">
        <v>20911</v>
      </c>
      <c r="B7" s="47" t="s">
        <v>632</v>
      </c>
      <c r="C7" s="48">
        <v>9401</v>
      </c>
      <c r="D7" s="48">
        <v>7984</v>
      </c>
      <c r="E7" s="40">
        <v>7734</v>
      </c>
      <c r="F7" s="44">
        <f t="shared" si="0"/>
        <v>0.968687374749499</v>
      </c>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c r="CH7" s="29"/>
      <c r="CI7" s="29"/>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c r="EE7" s="29"/>
      <c r="EF7" s="29"/>
      <c r="EG7" s="29"/>
      <c r="EH7" s="29"/>
      <c r="EI7" s="29"/>
      <c r="EJ7" s="29"/>
      <c r="EK7" s="29"/>
      <c r="EL7" s="29"/>
      <c r="EM7" s="29"/>
      <c r="EN7" s="29"/>
      <c r="EO7" s="29"/>
      <c r="EP7" s="29"/>
      <c r="EQ7" s="29"/>
      <c r="ER7" s="29"/>
      <c r="ES7" s="29"/>
      <c r="ET7" s="29"/>
      <c r="EU7" s="29"/>
      <c r="EV7" s="29"/>
      <c r="EW7" s="29"/>
      <c r="EX7" s="29"/>
      <c r="EY7" s="29"/>
      <c r="EZ7" s="29"/>
      <c r="FA7" s="29"/>
      <c r="FB7" s="29"/>
      <c r="FC7" s="29"/>
      <c r="FD7" s="29"/>
      <c r="FE7" s="29"/>
      <c r="FF7" s="29"/>
      <c r="FG7" s="29"/>
      <c r="FH7" s="29"/>
      <c r="FI7" s="29"/>
      <c r="FJ7" s="29"/>
      <c r="FK7" s="29"/>
      <c r="FL7" s="29"/>
      <c r="FM7" s="29"/>
      <c r="FN7" s="29"/>
      <c r="FO7" s="29"/>
      <c r="FP7" s="29"/>
      <c r="FQ7" s="29"/>
      <c r="FR7" s="29"/>
      <c r="FS7" s="29"/>
      <c r="FT7" s="29"/>
      <c r="FU7" s="29"/>
      <c r="FV7" s="29"/>
      <c r="FW7" s="29"/>
      <c r="FX7" s="29"/>
      <c r="FY7" s="29"/>
      <c r="FZ7" s="29"/>
      <c r="GA7" s="29"/>
      <c r="GB7" s="29"/>
      <c r="GC7" s="29"/>
      <c r="GD7" s="29"/>
      <c r="GE7" s="29"/>
      <c r="GF7" s="29"/>
      <c r="GG7" s="29"/>
      <c r="GH7" s="29"/>
      <c r="GI7" s="29"/>
      <c r="GJ7" s="29"/>
      <c r="GK7" s="29"/>
      <c r="GL7" s="29"/>
      <c r="GM7" s="29"/>
      <c r="GN7" s="29"/>
      <c r="GO7" s="29"/>
      <c r="GP7" s="29"/>
      <c r="GQ7" s="29"/>
      <c r="GR7" s="29"/>
      <c r="GS7" s="29"/>
      <c r="GT7" s="29"/>
      <c r="GU7" s="29"/>
      <c r="GV7" s="29"/>
      <c r="GW7" s="29"/>
      <c r="GX7" s="29"/>
      <c r="GY7" s="29"/>
      <c r="GZ7" s="29"/>
      <c r="HA7" s="29"/>
      <c r="HB7" s="29"/>
      <c r="HC7" s="29"/>
      <c r="HD7" s="29"/>
      <c r="HE7" s="29"/>
      <c r="HF7" s="29"/>
      <c r="HG7" s="29"/>
      <c r="HH7" s="29"/>
      <c r="HI7" s="29"/>
      <c r="HJ7" s="29"/>
      <c r="HK7" s="29"/>
      <c r="HL7" s="29"/>
      <c r="HM7" s="29"/>
      <c r="HN7" s="29"/>
      <c r="HO7" s="29"/>
      <c r="HP7" s="29"/>
      <c r="HQ7" s="29"/>
      <c r="HR7" s="29"/>
      <c r="HS7" s="29"/>
      <c r="HT7" s="29"/>
      <c r="HU7" s="29"/>
      <c r="HV7" s="29"/>
      <c r="HW7" s="29"/>
      <c r="HX7" s="29"/>
      <c r="HY7" s="29"/>
      <c r="HZ7" s="29"/>
      <c r="IA7" s="29"/>
      <c r="IB7" s="29"/>
      <c r="IC7" s="29"/>
      <c r="ID7" s="29"/>
      <c r="IE7" s="29"/>
      <c r="IF7" s="29"/>
      <c r="IG7" s="29"/>
      <c r="IH7" s="29"/>
      <c r="II7" s="29"/>
      <c r="IJ7" s="29"/>
      <c r="IK7" s="29"/>
      <c r="IL7" s="33"/>
    </row>
    <row r="8" s="27" customFormat="1" ht="45" customHeight="1" spans="1:246">
      <c r="A8" s="49" t="s">
        <v>633</v>
      </c>
      <c r="B8" s="49"/>
      <c r="C8" s="49"/>
      <c r="D8" s="49"/>
      <c r="E8" s="49"/>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3"/>
    </row>
    <row r="54" ht="14.4" customHeight="1" spans="3:3">
      <c r="C54" s="32" t="s">
        <v>29</v>
      </c>
    </row>
    <row r="547" customHeight="1" spans="12:12">
      <c r="L547" s="32" t="s">
        <v>30</v>
      </c>
    </row>
    <row r="550" customHeight="1" spans="12:12">
      <c r="L550" s="32" t="s">
        <v>31</v>
      </c>
    </row>
  </sheetData>
  <mergeCells count="3">
    <mergeCell ref="A2:F2"/>
    <mergeCell ref="E3:F3"/>
    <mergeCell ref="A8:E8"/>
  </mergeCells>
  <pageMargins left="0.75" right="0.75" top="0.999305555555556" bottom="0.999305555555556" header="0.510416666666667" footer="0.510416666666667"/>
  <pageSetup paperSize="9" scale="92"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260"/>
  <sheetViews>
    <sheetView tabSelected="1" zoomScale="55" zoomScaleNormal="55" workbookViewId="0">
      <pane xSplit="2" ySplit="4" topLeftCell="C923" activePane="bottomRight" state="frozen"/>
      <selection/>
      <selection pane="topRight"/>
      <selection pane="bottomLeft"/>
      <selection pane="bottomRight" activeCell="C923" sqref="C923"/>
    </sheetView>
  </sheetViews>
  <sheetFormatPr defaultColWidth="9" defaultRowHeight="13.8"/>
  <cols>
    <col min="1" max="1" width="5.10185185185185" style="3" customWidth="1"/>
    <col min="2" max="2" width="18.5" style="3" customWidth="1"/>
    <col min="3" max="3" width="35.8981481481481" style="5" customWidth="1"/>
    <col min="4" max="4" width="7.39814814814815" style="5" customWidth="1"/>
    <col min="5" max="6" width="7.39814814814815" style="3" customWidth="1"/>
    <col min="7" max="7" width="7.39814814814815" style="6" customWidth="1"/>
    <col min="8" max="10" width="7.39814814814815" style="3" customWidth="1"/>
    <col min="11" max="11" width="7.39814814814815" style="6" customWidth="1"/>
    <col min="12" max="12" width="33.7962962962963" style="7" customWidth="1"/>
    <col min="13" max="16384" width="9" style="1"/>
  </cols>
  <sheetData>
    <row r="1" s="1" customFormat="1" customHeight="1" spans="1:12">
      <c r="A1" s="8" t="s">
        <v>27</v>
      </c>
      <c r="B1" s="8"/>
      <c r="C1" s="5"/>
      <c r="D1" s="5"/>
      <c r="E1" s="3"/>
      <c r="F1" s="3"/>
      <c r="G1" s="6"/>
      <c r="H1" s="3"/>
      <c r="I1" s="3"/>
      <c r="J1" s="3"/>
      <c r="K1" s="6"/>
      <c r="L1" s="7"/>
    </row>
    <row r="2" s="2" customFormat="1" ht="25.5" customHeight="1" spans="1:12">
      <c r="A2" s="9" t="s">
        <v>28</v>
      </c>
      <c r="B2" s="9"/>
      <c r="C2" s="10"/>
      <c r="D2" s="10"/>
      <c r="E2" s="9"/>
      <c r="F2" s="9"/>
      <c r="G2" s="11"/>
      <c r="H2" s="9"/>
      <c r="I2" s="9"/>
      <c r="J2" s="9"/>
      <c r="K2" s="11"/>
      <c r="L2" s="10"/>
    </row>
    <row r="3" s="1" customFormat="1" customHeight="1" spans="1:12">
      <c r="A3" s="3"/>
      <c r="B3" s="3"/>
      <c r="C3" s="5"/>
      <c r="D3" s="5"/>
      <c r="E3" s="3"/>
      <c r="F3" s="3"/>
      <c r="G3" s="6"/>
      <c r="H3" s="3"/>
      <c r="I3" s="20"/>
      <c r="J3" s="3"/>
      <c r="K3" s="6"/>
      <c r="L3" s="21" t="s">
        <v>32</v>
      </c>
    </row>
    <row r="4" s="3" customFormat="1" ht="36" customHeight="1" spans="1:12">
      <c r="A4" s="12" t="s">
        <v>508</v>
      </c>
      <c r="B4" s="13" t="s">
        <v>634</v>
      </c>
      <c r="C4" s="13" t="s">
        <v>635</v>
      </c>
      <c r="D4" s="13" t="s">
        <v>636</v>
      </c>
      <c r="E4" s="13" t="s">
        <v>637</v>
      </c>
      <c r="F4" s="14" t="s">
        <v>638</v>
      </c>
      <c r="G4" s="13" t="s">
        <v>639</v>
      </c>
      <c r="H4" s="13" t="s">
        <v>640</v>
      </c>
      <c r="I4" s="13" t="s">
        <v>641</v>
      </c>
      <c r="J4" s="14" t="s">
        <v>642</v>
      </c>
      <c r="K4" s="13" t="s">
        <v>639</v>
      </c>
      <c r="L4" s="13" t="s">
        <v>643</v>
      </c>
    </row>
    <row r="5" s="1" customFormat="1" ht="12" customHeight="1" spans="1:12">
      <c r="A5" s="15">
        <v>1</v>
      </c>
      <c r="B5" s="16" t="s">
        <v>644</v>
      </c>
      <c r="C5" s="16" t="s">
        <v>645</v>
      </c>
      <c r="D5" s="17">
        <v>16</v>
      </c>
      <c r="E5" s="17">
        <v>11</v>
      </c>
      <c r="F5" s="17">
        <v>10.98</v>
      </c>
      <c r="G5" s="18">
        <f t="shared" ref="G5:G68" si="0">IF(E5=0,"",F5/E5)</f>
        <v>0.998181818181818</v>
      </c>
      <c r="H5" s="17"/>
      <c r="I5" s="17"/>
      <c r="J5" s="17"/>
      <c r="K5" s="18" t="str">
        <f t="shared" ref="K5:K68" si="1">IF(I5=0,"",J5/I5)</f>
        <v/>
      </c>
      <c r="L5" s="22" t="s">
        <v>646</v>
      </c>
    </row>
    <row r="6" s="1" customFormat="1" ht="12" customHeight="1" spans="1:12">
      <c r="A6" s="19">
        <v>2</v>
      </c>
      <c r="B6" s="16" t="s">
        <v>644</v>
      </c>
      <c r="C6" s="16" t="s">
        <v>647</v>
      </c>
      <c r="D6" s="17">
        <v>4</v>
      </c>
      <c r="E6" s="17">
        <v>2.5</v>
      </c>
      <c r="F6" s="17">
        <v>2.20954</v>
      </c>
      <c r="G6" s="18">
        <f t="shared" si="0"/>
        <v>0.883816</v>
      </c>
      <c r="H6" s="17"/>
      <c r="I6" s="17"/>
      <c r="J6" s="17"/>
      <c r="K6" s="18" t="str">
        <f t="shared" si="1"/>
        <v/>
      </c>
      <c r="L6" s="22" t="s">
        <v>648</v>
      </c>
    </row>
    <row r="7" s="1" customFormat="1" ht="12" customHeight="1" spans="1:12">
      <c r="A7" s="15">
        <v>3</v>
      </c>
      <c r="B7" s="16" t="s">
        <v>644</v>
      </c>
      <c r="C7" s="16" t="s">
        <v>649</v>
      </c>
      <c r="D7" s="17">
        <v>0.4</v>
      </c>
      <c r="E7" s="17">
        <v>0.4</v>
      </c>
      <c r="F7" s="17">
        <v>0.4</v>
      </c>
      <c r="G7" s="18">
        <f t="shared" si="0"/>
        <v>1</v>
      </c>
      <c r="H7" s="17"/>
      <c r="I7" s="17"/>
      <c r="J7" s="17"/>
      <c r="K7" s="18" t="str">
        <f t="shared" si="1"/>
        <v/>
      </c>
      <c r="L7" s="22" t="s">
        <v>650</v>
      </c>
    </row>
    <row r="8" s="1" customFormat="1" ht="12" customHeight="1" spans="1:12">
      <c r="A8" s="19">
        <v>4</v>
      </c>
      <c r="B8" s="16" t="s">
        <v>644</v>
      </c>
      <c r="C8" s="16" t="s">
        <v>651</v>
      </c>
      <c r="D8" s="17">
        <v>7</v>
      </c>
      <c r="E8" s="17">
        <v>1.5</v>
      </c>
      <c r="F8" s="17">
        <v>1.5</v>
      </c>
      <c r="G8" s="18">
        <f t="shared" si="0"/>
        <v>1</v>
      </c>
      <c r="H8" s="17"/>
      <c r="I8" s="17"/>
      <c r="J8" s="17"/>
      <c r="K8" s="18" t="str">
        <f t="shared" si="1"/>
        <v/>
      </c>
      <c r="L8" s="22" t="s">
        <v>652</v>
      </c>
    </row>
    <row r="9" s="1" customFormat="1" ht="12" customHeight="1" spans="1:12">
      <c r="A9" s="15">
        <v>5</v>
      </c>
      <c r="B9" s="16" t="s">
        <v>644</v>
      </c>
      <c r="C9" s="16" t="s">
        <v>653</v>
      </c>
      <c r="D9" s="17">
        <v>7</v>
      </c>
      <c r="E9" s="17">
        <v>3</v>
      </c>
      <c r="F9" s="17">
        <v>2.9394</v>
      </c>
      <c r="G9" s="18">
        <f t="shared" si="0"/>
        <v>0.9798</v>
      </c>
      <c r="H9" s="17"/>
      <c r="I9" s="17"/>
      <c r="J9" s="17"/>
      <c r="K9" s="18" t="str">
        <f t="shared" si="1"/>
        <v/>
      </c>
      <c r="L9" s="22" t="s">
        <v>654</v>
      </c>
    </row>
    <row r="10" s="1" customFormat="1" ht="12" customHeight="1" spans="1:12">
      <c r="A10" s="19">
        <v>6</v>
      </c>
      <c r="B10" s="16" t="s">
        <v>644</v>
      </c>
      <c r="C10" s="16" t="s">
        <v>655</v>
      </c>
      <c r="D10" s="17">
        <v>6</v>
      </c>
      <c r="E10" s="17">
        <v>6</v>
      </c>
      <c r="F10" s="17">
        <v>6</v>
      </c>
      <c r="G10" s="18">
        <f t="shared" si="0"/>
        <v>1</v>
      </c>
      <c r="H10" s="17"/>
      <c r="I10" s="17"/>
      <c r="J10" s="17"/>
      <c r="K10" s="18" t="str">
        <f t="shared" si="1"/>
        <v/>
      </c>
      <c r="L10" s="22" t="s">
        <v>648</v>
      </c>
    </row>
    <row r="11" s="1" customFormat="1" ht="12" customHeight="1" spans="1:12">
      <c r="A11" s="15">
        <v>7</v>
      </c>
      <c r="B11" s="16" t="s">
        <v>644</v>
      </c>
      <c r="C11" s="16" t="s">
        <v>656</v>
      </c>
      <c r="D11" s="17">
        <v>3</v>
      </c>
      <c r="E11" s="17">
        <v>2</v>
      </c>
      <c r="F11" s="17">
        <v>0.991</v>
      </c>
      <c r="G11" s="18">
        <f t="shared" si="0"/>
        <v>0.4955</v>
      </c>
      <c r="H11" s="17"/>
      <c r="I11" s="17"/>
      <c r="J11" s="17"/>
      <c r="K11" s="18" t="str">
        <f t="shared" si="1"/>
        <v/>
      </c>
      <c r="L11" s="22" t="s">
        <v>657</v>
      </c>
    </row>
    <row r="12" s="1" customFormat="1" ht="12" customHeight="1" spans="1:12">
      <c r="A12" s="19">
        <v>8</v>
      </c>
      <c r="B12" s="16" t="s">
        <v>644</v>
      </c>
      <c r="C12" s="16" t="s">
        <v>658</v>
      </c>
      <c r="D12" s="17"/>
      <c r="E12" s="17">
        <v>42.7524</v>
      </c>
      <c r="F12" s="17">
        <v>42.7524</v>
      </c>
      <c r="G12" s="18">
        <f t="shared" si="0"/>
        <v>1</v>
      </c>
      <c r="H12" s="17"/>
      <c r="I12" s="17"/>
      <c r="J12" s="17"/>
      <c r="K12" s="18" t="str">
        <f t="shared" si="1"/>
        <v/>
      </c>
      <c r="L12" s="22" t="s">
        <v>659</v>
      </c>
    </row>
    <row r="13" s="1" customFormat="1" ht="12" customHeight="1" spans="1:12">
      <c r="A13" s="15">
        <v>9</v>
      </c>
      <c r="B13" s="16" t="s">
        <v>644</v>
      </c>
      <c r="C13" s="16" t="s">
        <v>660</v>
      </c>
      <c r="D13" s="17">
        <v>10</v>
      </c>
      <c r="E13" s="17">
        <v>6</v>
      </c>
      <c r="F13" s="17">
        <v>6</v>
      </c>
      <c r="G13" s="18">
        <f t="shared" si="0"/>
        <v>1</v>
      </c>
      <c r="H13" s="17"/>
      <c r="I13" s="17"/>
      <c r="J13" s="17"/>
      <c r="K13" s="18" t="str">
        <f t="shared" si="1"/>
        <v/>
      </c>
      <c r="L13" s="22" t="s">
        <v>648</v>
      </c>
    </row>
    <row r="14" s="1" customFormat="1" ht="12" customHeight="1" spans="1:12">
      <c r="A14" s="19">
        <v>10</v>
      </c>
      <c r="B14" s="16" t="s">
        <v>644</v>
      </c>
      <c r="C14" s="16" t="s">
        <v>661</v>
      </c>
      <c r="D14" s="17"/>
      <c r="E14" s="17">
        <v>1.832417</v>
      </c>
      <c r="F14" s="17">
        <v>1.832417</v>
      </c>
      <c r="G14" s="18">
        <f t="shared" si="0"/>
        <v>1</v>
      </c>
      <c r="H14" s="17"/>
      <c r="I14" s="17"/>
      <c r="J14" s="17"/>
      <c r="K14" s="18" t="str">
        <f t="shared" si="1"/>
        <v/>
      </c>
      <c r="L14" s="22" t="s">
        <v>662</v>
      </c>
    </row>
    <row r="15" s="1" customFormat="1" ht="12" customHeight="1" spans="1:12">
      <c r="A15" s="15">
        <v>11</v>
      </c>
      <c r="B15" s="16" t="s">
        <v>663</v>
      </c>
      <c r="C15" s="16" t="s">
        <v>664</v>
      </c>
      <c r="D15" s="17">
        <v>1</v>
      </c>
      <c r="E15" s="17">
        <v>1</v>
      </c>
      <c r="F15" s="17">
        <v>0.4856</v>
      </c>
      <c r="G15" s="18">
        <f t="shared" si="0"/>
        <v>0.4856</v>
      </c>
      <c r="H15" s="17"/>
      <c r="I15" s="17"/>
      <c r="J15" s="17"/>
      <c r="K15" s="18" t="str">
        <f t="shared" si="1"/>
        <v/>
      </c>
      <c r="L15" s="22" t="s">
        <v>665</v>
      </c>
    </row>
    <row r="16" s="1" customFormat="1" ht="12" customHeight="1" spans="1:12">
      <c r="A16" s="19">
        <v>12</v>
      </c>
      <c r="B16" s="16" t="s">
        <v>663</v>
      </c>
      <c r="C16" s="16" t="s">
        <v>666</v>
      </c>
      <c r="D16" s="17">
        <v>8</v>
      </c>
      <c r="E16" s="17">
        <v>8</v>
      </c>
      <c r="F16" s="17">
        <v>8</v>
      </c>
      <c r="G16" s="18">
        <f t="shared" si="0"/>
        <v>1</v>
      </c>
      <c r="H16" s="17"/>
      <c r="I16" s="17"/>
      <c r="J16" s="17"/>
      <c r="K16" s="18" t="str">
        <f t="shared" si="1"/>
        <v/>
      </c>
      <c r="L16" s="22" t="s">
        <v>667</v>
      </c>
    </row>
    <row r="17" s="1" customFormat="1" ht="12" customHeight="1" spans="1:12">
      <c r="A17" s="15">
        <v>13</v>
      </c>
      <c r="B17" s="16" t="s">
        <v>663</v>
      </c>
      <c r="C17" s="16" t="s">
        <v>668</v>
      </c>
      <c r="D17" s="17">
        <v>16</v>
      </c>
      <c r="E17" s="17">
        <v>11</v>
      </c>
      <c r="F17" s="17">
        <v>11</v>
      </c>
      <c r="G17" s="18">
        <f t="shared" si="0"/>
        <v>1</v>
      </c>
      <c r="H17" s="17"/>
      <c r="I17" s="17"/>
      <c r="J17" s="17"/>
      <c r="K17" s="18" t="str">
        <f t="shared" si="1"/>
        <v/>
      </c>
      <c r="L17" s="22" t="s">
        <v>667</v>
      </c>
    </row>
    <row r="18" s="1" customFormat="1" ht="12" customHeight="1" spans="1:12">
      <c r="A18" s="19">
        <v>14</v>
      </c>
      <c r="B18" s="16" t="s">
        <v>663</v>
      </c>
      <c r="C18" s="16" t="s">
        <v>669</v>
      </c>
      <c r="D18" s="17">
        <v>0.37</v>
      </c>
      <c r="E18" s="17">
        <v>0.37</v>
      </c>
      <c r="F18" s="17">
        <v>0.37</v>
      </c>
      <c r="G18" s="18">
        <f t="shared" si="0"/>
        <v>1</v>
      </c>
      <c r="H18" s="17"/>
      <c r="I18" s="17"/>
      <c r="J18" s="17"/>
      <c r="K18" s="18" t="str">
        <f t="shared" si="1"/>
        <v/>
      </c>
      <c r="L18" s="22" t="s">
        <v>650</v>
      </c>
    </row>
    <row r="19" s="1" customFormat="1" ht="12" customHeight="1" spans="1:12">
      <c r="A19" s="15">
        <v>15</v>
      </c>
      <c r="B19" s="16" t="s">
        <v>663</v>
      </c>
      <c r="C19" s="16" t="s">
        <v>670</v>
      </c>
      <c r="D19" s="17">
        <v>2.5</v>
      </c>
      <c r="E19" s="17">
        <v>1.3</v>
      </c>
      <c r="F19" s="17">
        <v>1.3</v>
      </c>
      <c r="G19" s="18">
        <f t="shared" si="0"/>
        <v>1</v>
      </c>
      <c r="H19" s="17"/>
      <c r="I19" s="17"/>
      <c r="J19" s="17"/>
      <c r="K19" s="18" t="str">
        <f t="shared" si="1"/>
        <v/>
      </c>
      <c r="L19" s="22" t="s">
        <v>667</v>
      </c>
    </row>
    <row r="20" s="1" customFormat="1" ht="12" customHeight="1" spans="1:12">
      <c r="A20" s="19">
        <v>16</v>
      </c>
      <c r="B20" s="16" t="s">
        <v>663</v>
      </c>
      <c r="C20" s="16" t="s">
        <v>671</v>
      </c>
      <c r="D20" s="17">
        <v>3</v>
      </c>
      <c r="E20" s="17">
        <v>1.2</v>
      </c>
      <c r="F20" s="17">
        <v>1.2</v>
      </c>
      <c r="G20" s="18">
        <f t="shared" si="0"/>
        <v>1</v>
      </c>
      <c r="H20" s="17"/>
      <c r="I20" s="17"/>
      <c r="J20" s="17"/>
      <c r="K20" s="18" t="str">
        <f t="shared" si="1"/>
        <v/>
      </c>
      <c r="L20" s="22" t="s">
        <v>667</v>
      </c>
    </row>
    <row r="21" s="1" customFormat="1" ht="12" customHeight="1" spans="1:12">
      <c r="A21" s="15">
        <v>17</v>
      </c>
      <c r="B21" s="16" t="s">
        <v>663</v>
      </c>
      <c r="C21" s="16" t="s">
        <v>672</v>
      </c>
      <c r="D21" s="17">
        <v>18</v>
      </c>
      <c r="E21" s="17">
        <v>18</v>
      </c>
      <c r="F21" s="17">
        <v>17.999948</v>
      </c>
      <c r="G21" s="18">
        <f t="shared" si="0"/>
        <v>0.999997111111111</v>
      </c>
      <c r="H21" s="17"/>
      <c r="I21" s="17"/>
      <c r="J21" s="17"/>
      <c r="K21" s="18" t="str">
        <f t="shared" si="1"/>
        <v/>
      </c>
      <c r="L21" s="22" t="s">
        <v>667</v>
      </c>
    </row>
    <row r="22" s="1" customFormat="1" ht="12" customHeight="1" spans="1:12">
      <c r="A22" s="19">
        <v>18</v>
      </c>
      <c r="B22" s="16" t="s">
        <v>663</v>
      </c>
      <c r="C22" s="16" t="s">
        <v>673</v>
      </c>
      <c r="D22" s="17">
        <v>4</v>
      </c>
      <c r="E22" s="17">
        <v>1</v>
      </c>
      <c r="F22" s="17">
        <v>1</v>
      </c>
      <c r="G22" s="18">
        <f t="shared" si="0"/>
        <v>1</v>
      </c>
      <c r="H22" s="17"/>
      <c r="I22" s="17"/>
      <c r="J22" s="17"/>
      <c r="K22" s="18" t="str">
        <f t="shared" si="1"/>
        <v/>
      </c>
      <c r="L22" s="22" t="s">
        <v>674</v>
      </c>
    </row>
    <row r="23" s="1" customFormat="1" ht="12" customHeight="1" spans="1:12">
      <c r="A23" s="15">
        <v>19</v>
      </c>
      <c r="B23" s="16" t="s">
        <v>663</v>
      </c>
      <c r="C23" s="16" t="s">
        <v>675</v>
      </c>
      <c r="D23" s="17"/>
      <c r="E23" s="17">
        <v>17.4132</v>
      </c>
      <c r="F23" s="17">
        <v>17.4132</v>
      </c>
      <c r="G23" s="18">
        <f t="shared" si="0"/>
        <v>1</v>
      </c>
      <c r="H23" s="17"/>
      <c r="I23" s="17"/>
      <c r="J23" s="17"/>
      <c r="K23" s="18" t="str">
        <f t="shared" si="1"/>
        <v/>
      </c>
      <c r="L23" s="22" t="s">
        <v>667</v>
      </c>
    </row>
    <row r="24" s="1" customFormat="1" ht="12" customHeight="1" spans="1:12">
      <c r="A24" s="19">
        <v>20</v>
      </c>
      <c r="B24" s="16" t="s">
        <v>663</v>
      </c>
      <c r="C24" s="16" t="s">
        <v>676</v>
      </c>
      <c r="D24" s="17">
        <v>10</v>
      </c>
      <c r="E24" s="17">
        <v>5</v>
      </c>
      <c r="F24" s="17">
        <v>5</v>
      </c>
      <c r="G24" s="18">
        <f t="shared" si="0"/>
        <v>1</v>
      </c>
      <c r="H24" s="17"/>
      <c r="I24" s="17"/>
      <c r="J24" s="17"/>
      <c r="K24" s="18" t="str">
        <f t="shared" si="1"/>
        <v/>
      </c>
      <c r="L24" s="22" t="s">
        <v>667</v>
      </c>
    </row>
    <row r="25" s="1" customFormat="1" ht="12" customHeight="1" spans="1:12">
      <c r="A25" s="15">
        <v>21</v>
      </c>
      <c r="B25" s="16" t="s">
        <v>677</v>
      </c>
      <c r="C25" s="16" t="s">
        <v>678</v>
      </c>
      <c r="D25" s="17"/>
      <c r="E25" s="17"/>
      <c r="F25" s="17">
        <v>4.462</v>
      </c>
      <c r="G25" s="18" t="str">
        <f t="shared" si="0"/>
        <v/>
      </c>
      <c r="H25" s="17"/>
      <c r="I25" s="17"/>
      <c r="J25" s="17"/>
      <c r="K25" s="18" t="str">
        <f t="shared" si="1"/>
        <v/>
      </c>
      <c r="L25" s="22" t="s">
        <v>679</v>
      </c>
    </row>
    <row r="26" s="1" customFormat="1" ht="12" customHeight="1" spans="1:12">
      <c r="A26" s="19">
        <v>22</v>
      </c>
      <c r="B26" s="16" t="s">
        <v>677</v>
      </c>
      <c r="C26" s="16" t="s">
        <v>680</v>
      </c>
      <c r="D26" s="17"/>
      <c r="E26" s="17"/>
      <c r="F26" s="17">
        <v>12.985</v>
      </c>
      <c r="G26" s="18" t="str">
        <f t="shared" si="0"/>
        <v/>
      </c>
      <c r="H26" s="17"/>
      <c r="I26" s="17"/>
      <c r="J26" s="17"/>
      <c r="K26" s="18" t="str">
        <f t="shared" si="1"/>
        <v/>
      </c>
      <c r="L26" s="22" t="s">
        <v>681</v>
      </c>
    </row>
    <row r="27" s="1" customFormat="1" ht="12" customHeight="1" spans="1:12">
      <c r="A27" s="15">
        <v>23</v>
      </c>
      <c r="B27" s="16" t="s">
        <v>677</v>
      </c>
      <c r="C27" s="16" t="s">
        <v>682</v>
      </c>
      <c r="D27" s="17"/>
      <c r="E27" s="17"/>
      <c r="F27" s="17">
        <v>40.939155</v>
      </c>
      <c r="G27" s="18" t="str">
        <f t="shared" si="0"/>
        <v/>
      </c>
      <c r="H27" s="17"/>
      <c r="I27" s="17"/>
      <c r="J27" s="17"/>
      <c r="K27" s="18" t="str">
        <f t="shared" si="1"/>
        <v/>
      </c>
      <c r="L27" s="22" t="s">
        <v>683</v>
      </c>
    </row>
    <row r="28" s="1" customFormat="1" ht="12" customHeight="1" spans="1:12">
      <c r="A28" s="19">
        <v>24</v>
      </c>
      <c r="B28" s="16" t="s">
        <v>677</v>
      </c>
      <c r="C28" s="16" t="s">
        <v>684</v>
      </c>
      <c r="D28" s="17">
        <v>2.5</v>
      </c>
      <c r="E28" s="17">
        <v>2.5</v>
      </c>
      <c r="F28" s="17">
        <v>1.6955</v>
      </c>
      <c r="G28" s="18">
        <f t="shared" si="0"/>
        <v>0.6782</v>
      </c>
      <c r="H28" s="17"/>
      <c r="I28" s="17"/>
      <c r="J28" s="17"/>
      <c r="K28" s="18" t="str">
        <f t="shared" si="1"/>
        <v/>
      </c>
      <c r="L28" s="22" t="s">
        <v>650</v>
      </c>
    </row>
    <row r="29" s="1" customFormat="1" ht="12" customHeight="1" spans="1:12">
      <c r="A29" s="15">
        <v>25</v>
      </c>
      <c r="B29" s="16" t="s">
        <v>677</v>
      </c>
      <c r="C29" s="16" t="s">
        <v>685</v>
      </c>
      <c r="D29" s="17">
        <v>2.62</v>
      </c>
      <c r="E29" s="17">
        <v>2.62</v>
      </c>
      <c r="F29" s="17">
        <v>2.62</v>
      </c>
      <c r="G29" s="18">
        <f t="shared" si="0"/>
        <v>1</v>
      </c>
      <c r="H29" s="17"/>
      <c r="I29" s="17"/>
      <c r="J29" s="17"/>
      <c r="K29" s="18" t="str">
        <f t="shared" si="1"/>
        <v/>
      </c>
      <c r="L29" s="22" t="s">
        <v>667</v>
      </c>
    </row>
    <row r="30" s="1" customFormat="1" ht="12" customHeight="1" spans="1:12">
      <c r="A30" s="19">
        <v>26</v>
      </c>
      <c r="B30" s="16" t="s">
        <v>677</v>
      </c>
      <c r="C30" s="16" t="s">
        <v>686</v>
      </c>
      <c r="D30" s="17">
        <v>70</v>
      </c>
      <c r="E30" s="17">
        <v>57</v>
      </c>
      <c r="F30" s="17"/>
      <c r="G30" s="18">
        <f t="shared" si="0"/>
        <v>0</v>
      </c>
      <c r="H30" s="17"/>
      <c r="I30" s="17"/>
      <c r="J30" s="17"/>
      <c r="K30" s="18" t="str">
        <f t="shared" si="1"/>
        <v/>
      </c>
      <c r="L30" s="22" t="s">
        <v>667</v>
      </c>
    </row>
    <row r="31" s="1" customFormat="1" ht="12" customHeight="1" spans="1:12">
      <c r="A31" s="15">
        <v>27</v>
      </c>
      <c r="B31" s="16" t="s">
        <v>677</v>
      </c>
      <c r="C31" s="16" t="s">
        <v>687</v>
      </c>
      <c r="D31" s="17"/>
      <c r="E31" s="17">
        <v>4</v>
      </c>
      <c r="F31" s="17">
        <v>4</v>
      </c>
      <c r="G31" s="18">
        <f t="shared" si="0"/>
        <v>1</v>
      </c>
      <c r="H31" s="17"/>
      <c r="I31" s="17"/>
      <c r="J31" s="17"/>
      <c r="K31" s="18" t="str">
        <f t="shared" si="1"/>
        <v/>
      </c>
      <c r="L31" s="22" t="s">
        <v>688</v>
      </c>
    </row>
    <row r="32" s="1" customFormat="1" ht="12" customHeight="1" spans="1:12">
      <c r="A32" s="19">
        <v>28</v>
      </c>
      <c r="B32" s="16" t="s">
        <v>677</v>
      </c>
      <c r="C32" s="16" t="s">
        <v>689</v>
      </c>
      <c r="D32" s="17">
        <v>36.39</v>
      </c>
      <c r="E32" s="17">
        <v>36.39</v>
      </c>
      <c r="F32" s="17">
        <v>36.29151</v>
      </c>
      <c r="G32" s="18">
        <f t="shared" si="0"/>
        <v>0.997293487221764</v>
      </c>
      <c r="H32" s="17"/>
      <c r="I32" s="17"/>
      <c r="J32" s="17"/>
      <c r="K32" s="18" t="str">
        <f t="shared" si="1"/>
        <v/>
      </c>
      <c r="L32" s="22" t="s">
        <v>690</v>
      </c>
    </row>
    <row r="33" s="1" customFormat="1" ht="12" customHeight="1" spans="1:12">
      <c r="A33" s="15">
        <v>29</v>
      </c>
      <c r="B33" s="16" t="s">
        <v>677</v>
      </c>
      <c r="C33" s="16" t="s">
        <v>691</v>
      </c>
      <c r="D33" s="17">
        <v>10</v>
      </c>
      <c r="E33" s="17">
        <v>10</v>
      </c>
      <c r="F33" s="17">
        <v>6.6511</v>
      </c>
      <c r="G33" s="18">
        <f t="shared" si="0"/>
        <v>0.66511</v>
      </c>
      <c r="H33" s="17"/>
      <c r="I33" s="17"/>
      <c r="J33" s="17"/>
      <c r="K33" s="18" t="str">
        <f t="shared" si="1"/>
        <v/>
      </c>
      <c r="L33" s="22" t="s">
        <v>690</v>
      </c>
    </row>
    <row r="34" s="1" customFormat="1" ht="12" customHeight="1" spans="1:12">
      <c r="A34" s="19">
        <v>30</v>
      </c>
      <c r="B34" s="16" t="s">
        <v>677</v>
      </c>
      <c r="C34" s="16" t="s">
        <v>692</v>
      </c>
      <c r="D34" s="17"/>
      <c r="E34" s="17">
        <v>84.87109</v>
      </c>
      <c r="F34" s="17">
        <v>11.12891</v>
      </c>
      <c r="G34" s="18">
        <f t="shared" si="0"/>
        <v>0.131127218938746</v>
      </c>
      <c r="H34" s="17"/>
      <c r="I34" s="17"/>
      <c r="J34" s="17"/>
      <c r="K34" s="18" t="str">
        <f t="shared" si="1"/>
        <v/>
      </c>
      <c r="L34" s="22" t="s">
        <v>693</v>
      </c>
    </row>
    <row r="35" s="1" customFormat="1" ht="12" customHeight="1" spans="1:12">
      <c r="A35" s="15">
        <v>31</v>
      </c>
      <c r="B35" s="16" t="s">
        <v>677</v>
      </c>
      <c r="C35" s="16" t="s">
        <v>694</v>
      </c>
      <c r="D35" s="17"/>
      <c r="E35" s="17">
        <v>86.6789</v>
      </c>
      <c r="F35" s="17">
        <v>29.3211</v>
      </c>
      <c r="G35" s="18">
        <f t="shared" si="0"/>
        <v>0.338272636131746</v>
      </c>
      <c r="H35" s="17"/>
      <c r="I35" s="17"/>
      <c r="J35" s="17"/>
      <c r="K35" s="18" t="str">
        <f t="shared" si="1"/>
        <v/>
      </c>
      <c r="L35" s="22" t="s">
        <v>695</v>
      </c>
    </row>
    <row r="36" s="1" customFormat="1" ht="12" customHeight="1" spans="1:12">
      <c r="A36" s="19">
        <v>32</v>
      </c>
      <c r="B36" s="16" t="s">
        <v>677</v>
      </c>
      <c r="C36" s="16" t="s">
        <v>696</v>
      </c>
      <c r="D36" s="17"/>
      <c r="E36" s="17">
        <v>17.104</v>
      </c>
      <c r="F36" s="17">
        <v>4.896</v>
      </c>
      <c r="G36" s="18">
        <f t="shared" si="0"/>
        <v>0.286248830682881</v>
      </c>
      <c r="H36" s="17"/>
      <c r="I36" s="17"/>
      <c r="J36" s="17"/>
      <c r="K36" s="18" t="str">
        <f t="shared" si="1"/>
        <v/>
      </c>
      <c r="L36" s="22" t="s">
        <v>697</v>
      </c>
    </row>
    <row r="37" s="1" customFormat="1" ht="12" customHeight="1" spans="1:12">
      <c r="A37" s="15">
        <v>33</v>
      </c>
      <c r="B37" s="16" t="s">
        <v>677</v>
      </c>
      <c r="C37" s="16" t="s">
        <v>698</v>
      </c>
      <c r="D37" s="17">
        <v>21</v>
      </c>
      <c r="E37" s="17">
        <v>21</v>
      </c>
      <c r="F37" s="17">
        <v>21</v>
      </c>
      <c r="G37" s="18">
        <f t="shared" si="0"/>
        <v>1</v>
      </c>
      <c r="H37" s="17"/>
      <c r="I37" s="17"/>
      <c r="J37" s="17"/>
      <c r="K37" s="18" t="str">
        <f t="shared" si="1"/>
        <v/>
      </c>
      <c r="L37" s="22" t="s">
        <v>690</v>
      </c>
    </row>
    <row r="38" s="1" customFormat="1" ht="12" customHeight="1" spans="1:12">
      <c r="A38" s="19">
        <v>34</v>
      </c>
      <c r="B38" s="16" t="s">
        <v>699</v>
      </c>
      <c r="C38" s="16" t="s">
        <v>700</v>
      </c>
      <c r="D38" s="17">
        <v>5.33</v>
      </c>
      <c r="E38" s="17">
        <v>5.33</v>
      </c>
      <c r="F38" s="17">
        <v>5.328</v>
      </c>
      <c r="G38" s="18">
        <f t="shared" si="0"/>
        <v>0.999624765478424</v>
      </c>
      <c r="H38" s="17"/>
      <c r="I38" s="17"/>
      <c r="J38" s="17"/>
      <c r="K38" s="18" t="str">
        <f t="shared" si="1"/>
        <v/>
      </c>
      <c r="L38" s="22" t="s">
        <v>701</v>
      </c>
    </row>
    <row r="39" s="1" customFormat="1" ht="12" customHeight="1" spans="1:12">
      <c r="A39" s="15">
        <v>35</v>
      </c>
      <c r="B39" s="16" t="s">
        <v>699</v>
      </c>
      <c r="C39" s="16" t="s">
        <v>669</v>
      </c>
      <c r="D39" s="17">
        <v>2</v>
      </c>
      <c r="E39" s="17">
        <v>2</v>
      </c>
      <c r="F39" s="17">
        <v>1.7393</v>
      </c>
      <c r="G39" s="18">
        <f t="shared" si="0"/>
        <v>0.86965</v>
      </c>
      <c r="H39" s="17"/>
      <c r="I39" s="17"/>
      <c r="J39" s="17"/>
      <c r="K39" s="18" t="str">
        <f t="shared" si="1"/>
        <v/>
      </c>
      <c r="L39" s="22" t="s">
        <v>650</v>
      </c>
    </row>
    <row r="40" s="1" customFormat="1" ht="12" customHeight="1" spans="1:12">
      <c r="A40" s="19">
        <v>36</v>
      </c>
      <c r="B40" s="16" t="s">
        <v>699</v>
      </c>
      <c r="C40" s="16" t="s">
        <v>702</v>
      </c>
      <c r="D40" s="17"/>
      <c r="E40" s="17">
        <v>30.614</v>
      </c>
      <c r="F40" s="17">
        <v>29.386</v>
      </c>
      <c r="G40" s="18">
        <f t="shared" si="0"/>
        <v>0.959887633109035</v>
      </c>
      <c r="H40" s="17"/>
      <c r="I40" s="17"/>
      <c r="J40" s="17"/>
      <c r="K40" s="18" t="str">
        <f t="shared" si="1"/>
        <v/>
      </c>
      <c r="L40" s="22" t="s">
        <v>703</v>
      </c>
    </row>
    <row r="41" s="1" customFormat="1" ht="12" customHeight="1" spans="1:12">
      <c r="A41" s="15">
        <v>37</v>
      </c>
      <c r="B41" s="16" t="s">
        <v>699</v>
      </c>
      <c r="C41" s="16" t="s">
        <v>704</v>
      </c>
      <c r="D41" s="17"/>
      <c r="E41" s="17">
        <v>16.2478</v>
      </c>
      <c r="F41" s="17">
        <v>16.2478</v>
      </c>
      <c r="G41" s="18">
        <f t="shared" si="0"/>
        <v>1</v>
      </c>
      <c r="H41" s="17"/>
      <c r="I41" s="17"/>
      <c r="J41" s="17"/>
      <c r="K41" s="18" t="str">
        <f t="shared" si="1"/>
        <v/>
      </c>
      <c r="L41" s="22" t="s">
        <v>705</v>
      </c>
    </row>
    <row r="42" s="1" customFormat="1" ht="12" customHeight="1" spans="1:12">
      <c r="A42" s="19">
        <v>38</v>
      </c>
      <c r="B42" s="16" t="s">
        <v>699</v>
      </c>
      <c r="C42" s="16" t="s">
        <v>706</v>
      </c>
      <c r="D42" s="17"/>
      <c r="E42" s="17"/>
      <c r="F42" s="17">
        <v>23</v>
      </c>
      <c r="G42" s="18" t="str">
        <f t="shared" si="0"/>
        <v/>
      </c>
      <c r="H42" s="17"/>
      <c r="I42" s="17"/>
      <c r="J42" s="17"/>
      <c r="K42" s="18" t="str">
        <f t="shared" si="1"/>
        <v/>
      </c>
      <c r="L42" s="22" t="s">
        <v>681</v>
      </c>
    </row>
    <row r="43" s="1" customFormat="1" ht="12" customHeight="1" spans="1:12">
      <c r="A43" s="15">
        <v>39</v>
      </c>
      <c r="B43" s="16" t="s">
        <v>699</v>
      </c>
      <c r="C43" s="16" t="s">
        <v>707</v>
      </c>
      <c r="D43" s="17"/>
      <c r="E43" s="17">
        <v>22.218</v>
      </c>
      <c r="F43" s="17">
        <v>21.782</v>
      </c>
      <c r="G43" s="18">
        <f t="shared" si="0"/>
        <v>0.980376271491583</v>
      </c>
      <c r="H43" s="17"/>
      <c r="I43" s="17"/>
      <c r="J43" s="17"/>
      <c r="K43" s="18" t="str">
        <f t="shared" si="1"/>
        <v/>
      </c>
      <c r="L43" s="22" t="s">
        <v>697</v>
      </c>
    </row>
    <row r="44" s="1" customFormat="1" ht="12" customHeight="1" spans="1:12">
      <c r="A44" s="19">
        <v>40</v>
      </c>
      <c r="B44" s="16" t="s">
        <v>699</v>
      </c>
      <c r="C44" s="16" t="s">
        <v>708</v>
      </c>
      <c r="D44" s="17"/>
      <c r="E44" s="17">
        <v>7</v>
      </c>
      <c r="F44" s="17">
        <v>7</v>
      </c>
      <c r="G44" s="18">
        <f t="shared" si="0"/>
        <v>1</v>
      </c>
      <c r="H44" s="17"/>
      <c r="I44" s="17"/>
      <c r="J44" s="17"/>
      <c r="K44" s="18" t="str">
        <f t="shared" si="1"/>
        <v/>
      </c>
      <c r="L44" s="22" t="s">
        <v>688</v>
      </c>
    </row>
    <row r="45" s="1" customFormat="1" ht="12" customHeight="1" spans="1:12">
      <c r="A45" s="15">
        <v>41</v>
      </c>
      <c r="B45" s="16" t="s">
        <v>699</v>
      </c>
      <c r="C45" s="16" t="s">
        <v>709</v>
      </c>
      <c r="D45" s="17">
        <v>67.77</v>
      </c>
      <c r="E45" s="17">
        <v>67.77</v>
      </c>
      <c r="F45" s="17">
        <v>61.442859</v>
      </c>
      <c r="G45" s="18">
        <f t="shared" si="0"/>
        <v>0.906638025675077</v>
      </c>
      <c r="H45" s="17"/>
      <c r="I45" s="17"/>
      <c r="J45" s="17"/>
      <c r="K45" s="18" t="str">
        <f t="shared" si="1"/>
        <v/>
      </c>
      <c r="L45" s="22" t="s">
        <v>710</v>
      </c>
    </row>
    <row r="46" s="1" customFormat="1" ht="12" customHeight="1" spans="1:12">
      <c r="A46" s="19">
        <v>42</v>
      </c>
      <c r="B46" s="16" t="s">
        <v>699</v>
      </c>
      <c r="C46" s="16" t="s">
        <v>711</v>
      </c>
      <c r="D46" s="17">
        <v>10</v>
      </c>
      <c r="E46" s="17">
        <v>10</v>
      </c>
      <c r="F46" s="17">
        <v>9.124</v>
      </c>
      <c r="G46" s="18">
        <f t="shared" si="0"/>
        <v>0.9124</v>
      </c>
      <c r="H46" s="17"/>
      <c r="I46" s="17"/>
      <c r="J46" s="17"/>
      <c r="K46" s="18" t="str">
        <f t="shared" si="1"/>
        <v/>
      </c>
      <c r="L46" s="22" t="s">
        <v>712</v>
      </c>
    </row>
    <row r="47" s="1" customFormat="1" ht="12" customHeight="1" spans="1:12">
      <c r="A47" s="15">
        <v>43</v>
      </c>
      <c r="B47" s="16" t="s">
        <v>699</v>
      </c>
      <c r="C47" s="16" t="s">
        <v>713</v>
      </c>
      <c r="D47" s="17"/>
      <c r="E47" s="17"/>
      <c r="F47" s="17">
        <v>78.51</v>
      </c>
      <c r="G47" s="18" t="str">
        <f t="shared" si="0"/>
        <v/>
      </c>
      <c r="H47" s="17"/>
      <c r="I47" s="17"/>
      <c r="J47" s="17"/>
      <c r="K47" s="18" t="str">
        <f t="shared" si="1"/>
        <v/>
      </c>
      <c r="L47" s="22" t="s">
        <v>714</v>
      </c>
    </row>
    <row r="48" s="1" customFormat="1" ht="12" customHeight="1" spans="1:12">
      <c r="A48" s="19">
        <v>44</v>
      </c>
      <c r="B48" s="16" t="s">
        <v>699</v>
      </c>
      <c r="C48" s="16" t="s">
        <v>715</v>
      </c>
      <c r="D48" s="17">
        <v>10</v>
      </c>
      <c r="E48" s="17">
        <v>6</v>
      </c>
      <c r="F48" s="17">
        <v>6</v>
      </c>
      <c r="G48" s="18">
        <f t="shared" si="0"/>
        <v>1</v>
      </c>
      <c r="H48" s="17"/>
      <c r="I48" s="17"/>
      <c r="J48" s="17"/>
      <c r="K48" s="18" t="str">
        <f t="shared" si="1"/>
        <v/>
      </c>
      <c r="L48" s="22" t="s">
        <v>716</v>
      </c>
    </row>
    <row r="49" s="1" customFormat="1" ht="12" customHeight="1" spans="1:12">
      <c r="A49" s="15">
        <v>45</v>
      </c>
      <c r="B49" s="16" t="s">
        <v>699</v>
      </c>
      <c r="C49" s="16" t="s">
        <v>717</v>
      </c>
      <c r="D49" s="17"/>
      <c r="E49" s="17"/>
      <c r="F49" s="17">
        <v>5.6458</v>
      </c>
      <c r="G49" s="18" t="str">
        <f t="shared" si="0"/>
        <v/>
      </c>
      <c r="H49" s="17"/>
      <c r="I49" s="17"/>
      <c r="J49" s="17"/>
      <c r="K49" s="18" t="str">
        <f t="shared" si="1"/>
        <v/>
      </c>
      <c r="L49" s="22" t="s">
        <v>679</v>
      </c>
    </row>
    <row r="50" s="1" customFormat="1" ht="12" customHeight="1" spans="1:12">
      <c r="A50" s="19">
        <v>46</v>
      </c>
      <c r="B50" s="16" t="s">
        <v>699</v>
      </c>
      <c r="C50" s="16" t="s">
        <v>718</v>
      </c>
      <c r="D50" s="17"/>
      <c r="E50" s="17"/>
      <c r="F50" s="17">
        <v>23.334485</v>
      </c>
      <c r="G50" s="18" t="str">
        <f t="shared" si="0"/>
        <v/>
      </c>
      <c r="H50" s="17"/>
      <c r="I50" s="17"/>
      <c r="J50" s="17"/>
      <c r="K50" s="18" t="str">
        <f t="shared" si="1"/>
        <v/>
      </c>
      <c r="L50" s="22" t="s">
        <v>683</v>
      </c>
    </row>
    <row r="51" s="1" customFormat="1" ht="12" customHeight="1" spans="1:12">
      <c r="A51" s="15">
        <v>47</v>
      </c>
      <c r="B51" s="16" t="s">
        <v>699</v>
      </c>
      <c r="C51" s="16" t="s">
        <v>719</v>
      </c>
      <c r="D51" s="17"/>
      <c r="E51" s="17">
        <v>48.67304</v>
      </c>
      <c r="F51" s="17">
        <v>41.32696</v>
      </c>
      <c r="G51" s="18">
        <f t="shared" si="0"/>
        <v>0.849072915930462</v>
      </c>
      <c r="H51" s="17"/>
      <c r="I51" s="17"/>
      <c r="J51" s="17"/>
      <c r="K51" s="18" t="str">
        <f t="shared" si="1"/>
        <v/>
      </c>
      <c r="L51" s="22" t="s">
        <v>693</v>
      </c>
    </row>
    <row r="52" s="1" customFormat="1" ht="12" customHeight="1" spans="1:12">
      <c r="A52" s="19">
        <v>48</v>
      </c>
      <c r="B52" s="16" t="s">
        <v>699</v>
      </c>
      <c r="C52" s="16" t="s">
        <v>694</v>
      </c>
      <c r="D52" s="17"/>
      <c r="E52" s="17">
        <v>116.5032</v>
      </c>
      <c r="F52" s="17">
        <v>75.4968</v>
      </c>
      <c r="G52" s="18">
        <f t="shared" si="0"/>
        <v>0.648023401932307</v>
      </c>
      <c r="H52" s="17"/>
      <c r="I52" s="17"/>
      <c r="J52" s="17"/>
      <c r="K52" s="18" t="str">
        <f t="shared" si="1"/>
        <v/>
      </c>
      <c r="L52" s="22" t="s">
        <v>695</v>
      </c>
    </row>
    <row r="53" s="1" customFormat="1" ht="12" customHeight="1" spans="1:12">
      <c r="A53" s="15">
        <v>49</v>
      </c>
      <c r="B53" s="16" t="s">
        <v>699</v>
      </c>
      <c r="C53" s="16" t="s">
        <v>720</v>
      </c>
      <c r="D53" s="17"/>
      <c r="E53" s="17">
        <v>120</v>
      </c>
      <c r="F53" s="17">
        <v>119.718</v>
      </c>
      <c r="G53" s="18">
        <f t="shared" si="0"/>
        <v>0.99765</v>
      </c>
      <c r="H53" s="17"/>
      <c r="I53" s="17"/>
      <c r="J53" s="17"/>
      <c r="K53" s="18" t="str">
        <f t="shared" si="1"/>
        <v/>
      </c>
      <c r="L53" s="22" t="s">
        <v>703</v>
      </c>
    </row>
    <row r="54" s="1" customFormat="1" ht="12" customHeight="1" spans="1:12">
      <c r="A54" s="19">
        <v>50</v>
      </c>
      <c r="B54" s="16" t="s">
        <v>721</v>
      </c>
      <c r="C54" s="16" t="s">
        <v>29</v>
      </c>
      <c r="D54" s="17">
        <v>35.3</v>
      </c>
      <c r="E54" s="17">
        <v>35.3</v>
      </c>
      <c r="F54" s="17">
        <v>13.7239</v>
      </c>
      <c r="G54" s="18">
        <f t="shared" si="0"/>
        <v>0.388779036827196</v>
      </c>
      <c r="H54" s="17"/>
      <c r="I54" s="17"/>
      <c r="J54" s="17"/>
      <c r="K54" s="18" t="str">
        <f t="shared" si="1"/>
        <v/>
      </c>
      <c r="L54" s="22" t="s">
        <v>722</v>
      </c>
    </row>
    <row r="55" s="1" customFormat="1" ht="12" customHeight="1" spans="1:12">
      <c r="A55" s="15">
        <v>51</v>
      </c>
      <c r="B55" s="16" t="s">
        <v>721</v>
      </c>
      <c r="C55" s="16" t="s">
        <v>669</v>
      </c>
      <c r="D55" s="17">
        <v>10</v>
      </c>
      <c r="E55" s="17">
        <v>10</v>
      </c>
      <c r="F55" s="17">
        <v>9.6218</v>
      </c>
      <c r="G55" s="18">
        <f t="shared" si="0"/>
        <v>0.96218</v>
      </c>
      <c r="H55" s="17"/>
      <c r="I55" s="17"/>
      <c r="J55" s="17"/>
      <c r="K55" s="18" t="str">
        <f t="shared" si="1"/>
        <v/>
      </c>
      <c r="L55" s="22" t="s">
        <v>650</v>
      </c>
    </row>
    <row r="56" s="1" customFormat="1" ht="12" customHeight="1" spans="1:12">
      <c r="A56" s="19">
        <v>52</v>
      </c>
      <c r="B56" s="16" t="s">
        <v>721</v>
      </c>
      <c r="C56" s="16" t="s">
        <v>723</v>
      </c>
      <c r="D56" s="17">
        <v>294.2</v>
      </c>
      <c r="E56" s="17">
        <v>294.2</v>
      </c>
      <c r="F56" s="17">
        <v>268</v>
      </c>
      <c r="G56" s="18">
        <f t="shared" si="0"/>
        <v>0.910944935418083</v>
      </c>
      <c r="H56" s="17"/>
      <c r="I56" s="17"/>
      <c r="J56" s="17"/>
      <c r="K56" s="18" t="str">
        <f t="shared" si="1"/>
        <v/>
      </c>
      <c r="L56" s="22" t="s">
        <v>724</v>
      </c>
    </row>
    <row r="57" s="1" customFormat="1" ht="12" customHeight="1" spans="1:12">
      <c r="A57" s="15">
        <v>53</v>
      </c>
      <c r="B57" s="16" t="s">
        <v>721</v>
      </c>
      <c r="C57" s="16" t="s">
        <v>725</v>
      </c>
      <c r="D57" s="17"/>
      <c r="E57" s="17">
        <v>37</v>
      </c>
      <c r="F57" s="17">
        <v>36.96</v>
      </c>
      <c r="G57" s="18">
        <f t="shared" si="0"/>
        <v>0.998918918918919</v>
      </c>
      <c r="H57" s="17"/>
      <c r="I57" s="17"/>
      <c r="J57" s="17"/>
      <c r="K57" s="18" t="str">
        <f t="shared" si="1"/>
        <v/>
      </c>
      <c r="L57" s="22" t="s">
        <v>726</v>
      </c>
    </row>
    <row r="58" s="1" customFormat="1" ht="12" customHeight="1" spans="1:12">
      <c r="A58" s="19">
        <v>54</v>
      </c>
      <c r="B58" s="16" t="s">
        <v>721</v>
      </c>
      <c r="C58" s="16" t="s">
        <v>518</v>
      </c>
      <c r="D58" s="17">
        <v>24</v>
      </c>
      <c r="E58" s="17">
        <v>24</v>
      </c>
      <c r="F58" s="17">
        <v>24</v>
      </c>
      <c r="G58" s="18">
        <f t="shared" si="0"/>
        <v>1</v>
      </c>
      <c r="H58" s="17"/>
      <c r="I58" s="17"/>
      <c r="J58" s="17"/>
      <c r="K58" s="18" t="str">
        <f t="shared" si="1"/>
        <v/>
      </c>
      <c r="L58" s="22" t="s">
        <v>667</v>
      </c>
    </row>
    <row r="59" s="1" customFormat="1" ht="12" customHeight="1" spans="1:12">
      <c r="A59" s="15">
        <v>55</v>
      </c>
      <c r="B59" s="16" t="s">
        <v>721</v>
      </c>
      <c r="C59" s="16" t="s">
        <v>727</v>
      </c>
      <c r="D59" s="17">
        <v>12.35</v>
      </c>
      <c r="E59" s="17">
        <v>12.35</v>
      </c>
      <c r="F59" s="17">
        <v>10.188</v>
      </c>
      <c r="G59" s="18">
        <f t="shared" si="0"/>
        <v>0.824939271255061</v>
      </c>
      <c r="H59" s="17"/>
      <c r="I59" s="17"/>
      <c r="J59" s="17"/>
      <c r="K59" s="18" t="str">
        <f t="shared" si="1"/>
        <v/>
      </c>
      <c r="L59" s="22" t="s">
        <v>667</v>
      </c>
    </row>
    <row r="60" s="1" customFormat="1" ht="12" customHeight="1" spans="1:12">
      <c r="A60" s="19">
        <v>56</v>
      </c>
      <c r="B60" s="16" t="s">
        <v>721</v>
      </c>
      <c r="C60" s="16" t="s">
        <v>728</v>
      </c>
      <c r="D60" s="17">
        <v>19.3</v>
      </c>
      <c r="E60" s="17">
        <v>19.3</v>
      </c>
      <c r="F60" s="17">
        <v>19.3</v>
      </c>
      <c r="G60" s="18">
        <f t="shared" si="0"/>
        <v>1</v>
      </c>
      <c r="H60" s="17"/>
      <c r="I60" s="17"/>
      <c r="J60" s="17"/>
      <c r="K60" s="18" t="str">
        <f t="shared" si="1"/>
        <v/>
      </c>
      <c r="L60" s="22" t="s">
        <v>667</v>
      </c>
    </row>
    <row r="61" s="1" customFormat="1" ht="12" customHeight="1" spans="1:12">
      <c r="A61" s="15">
        <v>57</v>
      </c>
      <c r="B61" s="16" t="s">
        <v>721</v>
      </c>
      <c r="C61" s="16" t="s">
        <v>729</v>
      </c>
      <c r="D61" s="17"/>
      <c r="E61" s="17">
        <v>32</v>
      </c>
      <c r="F61" s="17">
        <v>29.9</v>
      </c>
      <c r="G61" s="18">
        <f t="shared" si="0"/>
        <v>0.934375</v>
      </c>
      <c r="H61" s="17"/>
      <c r="I61" s="17"/>
      <c r="J61" s="17"/>
      <c r="K61" s="18" t="str">
        <f t="shared" si="1"/>
        <v/>
      </c>
      <c r="L61" s="22" t="s">
        <v>730</v>
      </c>
    </row>
    <row r="62" s="1" customFormat="1" ht="12" customHeight="1" spans="1:12">
      <c r="A62" s="19">
        <v>58</v>
      </c>
      <c r="B62" s="16" t="s">
        <v>721</v>
      </c>
      <c r="C62" s="16" t="s">
        <v>731</v>
      </c>
      <c r="D62" s="17">
        <v>5.2</v>
      </c>
      <c r="E62" s="17">
        <v>5.2</v>
      </c>
      <c r="F62" s="17">
        <v>5.031679</v>
      </c>
      <c r="G62" s="18">
        <f t="shared" si="0"/>
        <v>0.967630576923077</v>
      </c>
      <c r="H62" s="17"/>
      <c r="I62" s="17"/>
      <c r="J62" s="17"/>
      <c r="K62" s="18" t="str">
        <f t="shared" si="1"/>
        <v/>
      </c>
      <c r="L62" s="22" t="s">
        <v>710</v>
      </c>
    </row>
    <row r="63" s="1" customFormat="1" ht="12" customHeight="1" spans="1:12">
      <c r="A63" s="15">
        <v>59</v>
      </c>
      <c r="B63" s="16" t="s">
        <v>721</v>
      </c>
      <c r="C63" s="16" t="s">
        <v>732</v>
      </c>
      <c r="D63" s="17">
        <v>11.13</v>
      </c>
      <c r="E63" s="17">
        <v>11.13</v>
      </c>
      <c r="F63" s="17">
        <v>11.13</v>
      </c>
      <c r="G63" s="18">
        <f t="shared" si="0"/>
        <v>1</v>
      </c>
      <c r="H63" s="17"/>
      <c r="I63" s="17"/>
      <c r="J63" s="17"/>
      <c r="K63" s="18" t="str">
        <f t="shared" si="1"/>
        <v/>
      </c>
      <c r="L63" s="22" t="s">
        <v>733</v>
      </c>
    </row>
    <row r="64" s="1" customFormat="1" ht="12" customHeight="1" spans="1:12">
      <c r="A64" s="19">
        <v>60</v>
      </c>
      <c r="B64" s="16" t="s">
        <v>721</v>
      </c>
      <c r="C64" s="16" t="s">
        <v>734</v>
      </c>
      <c r="D64" s="17">
        <v>25</v>
      </c>
      <c r="E64" s="17">
        <v>25</v>
      </c>
      <c r="F64" s="17">
        <v>24.4553</v>
      </c>
      <c r="G64" s="18">
        <f t="shared" si="0"/>
        <v>0.978212</v>
      </c>
      <c r="H64" s="17"/>
      <c r="I64" s="17"/>
      <c r="J64" s="17"/>
      <c r="K64" s="18" t="str">
        <f t="shared" si="1"/>
        <v/>
      </c>
      <c r="L64" s="22" t="s">
        <v>667</v>
      </c>
    </row>
    <row r="65" s="1" customFormat="1" ht="12" customHeight="1" spans="1:12">
      <c r="A65" s="15">
        <v>61</v>
      </c>
      <c r="B65" s="16" t="s">
        <v>721</v>
      </c>
      <c r="C65" s="16" t="s">
        <v>735</v>
      </c>
      <c r="D65" s="17">
        <v>50</v>
      </c>
      <c r="E65" s="17">
        <v>25.5</v>
      </c>
      <c r="F65" s="17">
        <v>25.491902</v>
      </c>
      <c r="G65" s="18">
        <f t="shared" si="0"/>
        <v>0.999682431372549</v>
      </c>
      <c r="H65" s="17"/>
      <c r="I65" s="17"/>
      <c r="J65" s="17"/>
      <c r="K65" s="18" t="str">
        <f t="shared" si="1"/>
        <v/>
      </c>
      <c r="L65" s="22" t="s">
        <v>667</v>
      </c>
    </row>
    <row r="66" s="1" customFormat="1" ht="12" customHeight="1" spans="1:12">
      <c r="A66" s="19">
        <v>62</v>
      </c>
      <c r="B66" s="16" t="s">
        <v>721</v>
      </c>
      <c r="C66" s="16" t="s">
        <v>139</v>
      </c>
      <c r="D66" s="17">
        <v>27.3</v>
      </c>
      <c r="E66" s="17">
        <v>19.8</v>
      </c>
      <c r="F66" s="17">
        <v>19.7704</v>
      </c>
      <c r="G66" s="18">
        <f t="shared" si="0"/>
        <v>0.99850505050505</v>
      </c>
      <c r="H66" s="17"/>
      <c r="I66" s="17"/>
      <c r="J66" s="17"/>
      <c r="K66" s="18" t="str">
        <f t="shared" si="1"/>
        <v/>
      </c>
      <c r="L66" s="22" t="s">
        <v>667</v>
      </c>
    </row>
    <row r="67" s="1" customFormat="1" ht="12" customHeight="1" spans="1:12">
      <c r="A67" s="15">
        <v>63</v>
      </c>
      <c r="B67" s="16" t="s">
        <v>721</v>
      </c>
      <c r="C67" s="16" t="s">
        <v>736</v>
      </c>
      <c r="D67" s="17"/>
      <c r="E67" s="17">
        <v>29.9</v>
      </c>
      <c r="F67" s="17">
        <v>28.658043</v>
      </c>
      <c r="G67" s="18">
        <f t="shared" si="0"/>
        <v>0.958462976588629</v>
      </c>
      <c r="H67" s="17"/>
      <c r="I67" s="17"/>
      <c r="J67" s="17"/>
      <c r="K67" s="18" t="str">
        <f t="shared" si="1"/>
        <v/>
      </c>
      <c r="L67" s="22" t="s">
        <v>737</v>
      </c>
    </row>
    <row r="68" s="1" customFormat="1" ht="12" customHeight="1" spans="1:12">
      <c r="A68" s="19">
        <v>64</v>
      </c>
      <c r="B68" s="16" t="s">
        <v>721</v>
      </c>
      <c r="C68" s="16" t="s">
        <v>738</v>
      </c>
      <c r="D68" s="17">
        <v>21.1</v>
      </c>
      <c r="E68" s="17">
        <v>21.1</v>
      </c>
      <c r="F68" s="17">
        <v>20.5825</v>
      </c>
      <c r="G68" s="18">
        <f t="shared" si="0"/>
        <v>0.975473933649289</v>
      </c>
      <c r="H68" s="17"/>
      <c r="I68" s="17"/>
      <c r="J68" s="17"/>
      <c r="K68" s="18" t="str">
        <f t="shared" si="1"/>
        <v/>
      </c>
      <c r="L68" s="22" t="s">
        <v>739</v>
      </c>
    </row>
    <row r="69" s="1" customFormat="1" ht="12" customHeight="1" spans="1:12">
      <c r="A69" s="15">
        <v>65</v>
      </c>
      <c r="B69" s="16" t="s">
        <v>740</v>
      </c>
      <c r="C69" s="16" t="s">
        <v>741</v>
      </c>
      <c r="D69" s="17">
        <v>10</v>
      </c>
      <c r="E69" s="17">
        <v>10</v>
      </c>
      <c r="F69" s="17">
        <v>10</v>
      </c>
      <c r="G69" s="18">
        <f t="shared" ref="G69:G132" si="2">IF(E69=0,"",F69/E69)</f>
        <v>1</v>
      </c>
      <c r="H69" s="17"/>
      <c r="I69" s="17"/>
      <c r="J69" s="17"/>
      <c r="K69" s="18" t="str">
        <f t="shared" ref="K69:K132" si="3">IF(I69=0,"",J69/I69)</f>
        <v/>
      </c>
      <c r="L69" s="22" t="s">
        <v>742</v>
      </c>
    </row>
    <row r="70" s="1" customFormat="1" ht="12" customHeight="1" spans="1:12">
      <c r="A70" s="19">
        <v>66</v>
      </c>
      <c r="B70" s="16" t="s">
        <v>740</v>
      </c>
      <c r="C70" s="16" t="s">
        <v>743</v>
      </c>
      <c r="D70" s="17">
        <v>2.4</v>
      </c>
      <c r="E70" s="17">
        <v>2.4</v>
      </c>
      <c r="F70" s="17">
        <v>2.4</v>
      </c>
      <c r="G70" s="18">
        <f t="shared" si="2"/>
        <v>1</v>
      </c>
      <c r="H70" s="17"/>
      <c r="I70" s="17"/>
      <c r="J70" s="17"/>
      <c r="K70" s="18" t="str">
        <f t="shared" si="3"/>
        <v/>
      </c>
      <c r="L70" s="22" t="s">
        <v>744</v>
      </c>
    </row>
    <row r="71" s="1" customFormat="1" ht="12" customHeight="1" spans="1:12">
      <c r="A71" s="15">
        <v>67</v>
      </c>
      <c r="B71" s="16" t="s">
        <v>740</v>
      </c>
      <c r="C71" s="16" t="s">
        <v>745</v>
      </c>
      <c r="D71" s="17">
        <v>0.5</v>
      </c>
      <c r="E71" s="17">
        <v>0.5</v>
      </c>
      <c r="F71" s="17">
        <v>0.459</v>
      </c>
      <c r="G71" s="18">
        <f t="shared" si="2"/>
        <v>0.918</v>
      </c>
      <c r="H71" s="17"/>
      <c r="I71" s="17"/>
      <c r="J71" s="17"/>
      <c r="K71" s="18" t="str">
        <f t="shared" si="3"/>
        <v/>
      </c>
      <c r="L71" s="22" t="s">
        <v>746</v>
      </c>
    </row>
    <row r="72" s="1" customFormat="1" ht="12" customHeight="1" spans="1:12">
      <c r="A72" s="19">
        <v>68</v>
      </c>
      <c r="B72" s="16" t="s">
        <v>740</v>
      </c>
      <c r="C72" s="16" t="s">
        <v>747</v>
      </c>
      <c r="D72" s="17">
        <v>4</v>
      </c>
      <c r="E72" s="17">
        <v>4</v>
      </c>
      <c r="F72" s="17">
        <v>3.966</v>
      </c>
      <c r="G72" s="18">
        <f t="shared" si="2"/>
        <v>0.9915</v>
      </c>
      <c r="H72" s="17"/>
      <c r="I72" s="17"/>
      <c r="J72" s="17"/>
      <c r="K72" s="18" t="str">
        <f t="shared" si="3"/>
        <v/>
      </c>
      <c r="L72" s="22" t="s">
        <v>748</v>
      </c>
    </row>
    <row r="73" s="1" customFormat="1" ht="12" customHeight="1" spans="1:12">
      <c r="A73" s="15">
        <v>69</v>
      </c>
      <c r="B73" s="16" t="s">
        <v>740</v>
      </c>
      <c r="C73" s="16" t="s">
        <v>684</v>
      </c>
      <c r="D73" s="17">
        <v>0.05</v>
      </c>
      <c r="E73" s="17">
        <v>0.05</v>
      </c>
      <c r="F73" s="17">
        <v>0.048</v>
      </c>
      <c r="G73" s="18">
        <f t="shared" si="2"/>
        <v>0.96</v>
      </c>
      <c r="H73" s="17"/>
      <c r="I73" s="17"/>
      <c r="J73" s="17"/>
      <c r="K73" s="18" t="str">
        <f t="shared" si="3"/>
        <v/>
      </c>
      <c r="L73" s="22" t="s">
        <v>650</v>
      </c>
    </row>
    <row r="74" s="1" customFormat="1" ht="12" customHeight="1" spans="1:12">
      <c r="A74" s="19">
        <v>70</v>
      </c>
      <c r="B74" s="16" t="s">
        <v>740</v>
      </c>
      <c r="C74" s="16" t="s">
        <v>749</v>
      </c>
      <c r="D74" s="17">
        <v>12</v>
      </c>
      <c r="E74" s="17">
        <v>12</v>
      </c>
      <c r="F74" s="17">
        <v>12</v>
      </c>
      <c r="G74" s="18">
        <f t="shared" si="2"/>
        <v>1</v>
      </c>
      <c r="H74" s="17"/>
      <c r="I74" s="17"/>
      <c r="J74" s="17"/>
      <c r="K74" s="18" t="str">
        <f t="shared" si="3"/>
        <v/>
      </c>
      <c r="L74" s="22" t="s">
        <v>750</v>
      </c>
    </row>
    <row r="75" s="1" customFormat="1" ht="12" customHeight="1" spans="1:12">
      <c r="A75" s="15">
        <v>71</v>
      </c>
      <c r="B75" s="16" t="s">
        <v>740</v>
      </c>
      <c r="C75" s="16" t="s">
        <v>751</v>
      </c>
      <c r="D75" s="17"/>
      <c r="E75" s="17">
        <v>0.492898</v>
      </c>
      <c r="F75" s="17">
        <v>0.492898</v>
      </c>
      <c r="G75" s="18">
        <f t="shared" si="2"/>
        <v>1</v>
      </c>
      <c r="H75" s="17"/>
      <c r="I75" s="17"/>
      <c r="J75" s="17"/>
      <c r="K75" s="18" t="str">
        <f t="shared" si="3"/>
        <v/>
      </c>
      <c r="L75" s="22" t="s">
        <v>752</v>
      </c>
    </row>
    <row r="76" s="1" customFormat="1" ht="12" customHeight="1" spans="1:12">
      <c r="A76" s="19">
        <v>72</v>
      </c>
      <c r="B76" s="16" t="s">
        <v>753</v>
      </c>
      <c r="C76" s="16" t="s">
        <v>754</v>
      </c>
      <c r="D76" s="17"/>
      <c r="E76" s="17"/>
      <c r="F76" s="17">
        <v>0.02</v>
      </c>
      <c r="G76" s="18" t="str">
        <f t="shared" si="2"/>
        <v/>
      </c>
      <c r="H76" s="17"/>
      <c r="I76" s="17"/>
      <c r="J76" s="17"/>
      <c r="K76" s="18" t="str">
        <f t="shared" si="3"/>
        <v/>
      </c>
      <c r="L76" s="22" t="s">
        <v>755</v>
      </c>
    </row>
    <row r="77" s="1" customFormat="1" ht="12" customHeight="1" spans="1:12">
      <c r="A77" s="15">
        <v>73</v>
      </c>
      <c r="B77" s="16" t="s">
        <v>753</v>
      </c>
      <c r="C77" s="16" t="s">
        <v>756</v>
      </c>
      <c r="D77" s="17"/>
      <c r="E77" s="17"/>
      <c r="F77" s="17"/>
      <c r="G77" s="18" t="str">
        <f t="shared" si="2"/>
        <v/>
      </c>
      <c r="H77" s="17"/>
      <c r="I77" s="17"/>
      <c r="J77" s="17"/>
      <c r="K77" s="18" t="str">
        <f t="shared" si="3"/>
        <v/>
      </c>
      <c r="L77" s="22" t="s">
        <v>757</v>
      </c>
    </row>
    <row r="78" s="1" customFormat="1" ht="12" customHeight="1" spans="1:12">
      <c r="A78" s="19">
        <v>74</v>
      </c>
      <c r="B78" s="16" t="s">
        <v>753</v>
      </c>
      <c r="C78" s="16" t="s">
        <v>758</v>
      </c>
      <c r="D78" s="17"/>
      <c r="E78" s="17">
        <v>0.06</v>
      </c>
      <c r="F78" s="17">
        <v>0.06</v>
      </c>
      <c r="G78" s="18">
        <f t="shared" si="2"/>
        <v>1</v>
      </c>
      <c r="H78" s="17"/>
      <c r="I78" s="17"/>
      <c r="J78" s="17"/>
      <c r="K78" s="18" t="str">
        <f t="shared" si="3"/>
        <v/>
      </c>
      <c r="L78" s="22" t="s">
        <v>759</v>
      </c>
    </row>
    <row r="79" s="1" customFormat="1" ht="12" customHeight="1" spans="1:12">
      <c r="A79" s="15">
        <v>75</v>
      </c>
      <c r="B79" s="16" t="s">
        <v>753</v>
      </c>
      <c r="C79" s="16" t="s">
        <v>760</v>
      </c>
      <c r="D79" s="17"/>
      <c r="E79" s="17">
        <v>0.46</v>
      </c>
      <c r="F79" s="17">
        <v>0.46</v>
      </c>
      <c r="G79" s="18">
        <f t="shared" si="2"/>
        <v>1</v>
      </c>
      <c r="H79" s="17"/>
      <c r="I79" s="17"/>
      <c r="J79" s="17"/>
      <c r="K79" s="18" t="str">
        <f t="shared" si="3"/>
        <v/>
      </c>
      <c r="L79" s="22" t="s">
        <v>759</v>
      </c>
    </row>
    <row r="80" s="1" customFormat="1" ht="12" customHeight="1" spans="1:12">
      <c r="A80" s="19">
        <v>76</v>
      </c>
      <c r="B80" s="16" t="s">
        <v>753</v>
      </c>
      <c r="C80" s="16" t="s">
        <v>761</v>
      </c>
      <c r="D80" s="17"/>
      <c r="E80" s="17">
        <v>1.04</v>
      </c>
      <c r="F80" s="17">
        <v>1.04</v>
      </c>
      <c r="G80" s="18">
        <f t="shared" si="2"/>
        <v>1</v>
      </c>
      <c r="H80" s="17"/>
      <c r="I80" s="17"/>
      <c r="J80" s="17"/>
      <c r="K80" s="18" t="str">
        <f t="shared" si="3"/>
        <v/>
      </c>
      <c r="L80" s="22" t="s">
        <v>759</v>
      </c>
    </row>
    <row r="81" s="1" customFormat="1" ht="12" customHeight="1" spans="1:12">
      <c r="A81" s="15">
        <v>77</v>
      </c>
      <c r="B81" s="16" t="s">
        <v>753</v>
      </c>
      <c r="C81" s="16" t="s">
        <v>669</v>
      </c>
      <c r="D81" s="17">
        <v>6.5</v>
      </c>
      <c r="E81" s="17">
        <v>6.5</v>
      </c>
      <c r="F81" s="17">
        <v>6.499919</v>
      </c>
      <c r="G81" s="18">
        <f t="shared" si="2"/>
        <v>0.999987538461539</v>
      </c>
      <c r="H81" s="17"/>
      <c r="I81" s="17"/>
      <c r="J81" s="17"/>
      <c r="K81" s="18" t="str">
        <f t="shared" si="3"/>
        <v/>
      </c>
      <c r="L81" s="22" t="s">
        <v>762</v>
      </c>
    </row>
    <row r="82" s="1" customFormat="1" ht="12" customHeight="1" spans="1:12">
      <c r="A82" s="19">
        <v>78</v>
      </c>
      <c r="B82" s="16" t="s">
        <v>753</v>
      </c>
      <c r="C82" s="16" t="s">
        <v>763</v>
      </c>
      <c r="D82" s="17">
        <v>130</v>
      </c>
      <c r="E82" s="17"/>
      <c r="F82" s="17"/>
      <c r="G82" s="18" t="str">
        <f t="shared" si="2"/>
        <v/>
      </c>
      <c r="H82" s="17"/>
      <c r="I82" s="17"/>
      <c r="J82" s="17"/>
      <c r="K82" s="18" t="str">
        <f t="shared" si="3"/>
        <v/>
      </c>
      <c r="L82" s="22" t="s">
        <v>764</v>
      </c>
    </row>
    <row r="83" s="1" customFormat="1" ht="12" customHeight="1" spans="1:12">
      <c r="A83" s="15">
        <v>79</v>
      </c>
      <c r="B83" s="16" t="s">
        <v>753</v>
      </c>
      <c r="C83" s="16" t="s">
        <v>765</v>
      </c>
      <c r="D83" s="17">
        <v>12.09</v>
      </c>
      <c r="E83" s="17">
        <v>10.468265</v>
      </c>
      <c r="F83" s="17">
        <v>10.468265</v>
      </c>
      <c r="G83" s="18">
        <f t="shared" si="2"/>
        <v>1</v>
      </c>
      <c r="H83" s="17"/>
      <c r="I83" s="17"/>
      <c r="J83" s="17"/>
      <c r="K83" s="18" t="str">
        <f t="shared" si="3"/>
        <v/>
      </c>
      <c r="L83" s="22" t="s">
        <v>766</v>
      </c>
    </row>
    <row r="84" s="1" customFormat="1" ht="12" customHeight="1" spans="1:12">
      <c r="A84" s="19">
        <v>80</v>
      </c>
      <c r="B84" s="16" t="s">
        <v>753</v>
      </c>
      <c r="C84" s="16" t="s">
        <v>767</v>
      </c>
      <c r="D84" s="17">
        <v>20</v>
      </c>
      <c r="E84" s="17">
        <v>10.2262</v>
      </c>
      <c r="F84" s="17">
        <v>10.2222</v>
      </c>
      <c r="G84" s="18">
        <f t="shared" si="2"/>
        <v>0.999608847861376</v>
      </c>
      <c r="H84" s="17"/>
      <c r="I84" s="17"/>
      <c r="J84" s="17"/>
      <c r="K84" s="18" t="str">
        <f t="shared" si="3"/>
        <v/>
      </c>
      <c r="L84" s="22" t="s">
        <v>762</v>
      </c>
    </row>
    <row r="85" s="1" customFormat="1" ht="12" customHeight="1" spans="1:12">
      <c r="A85" s="15">
        <v>81</v>
      </c>
      <c r="B85" s="16" t="s">
        <v>753</v>
      </c>
      <c r="C85" s="16" t="s">
        <v>768</v>
      </c>
      <c r="D85" s="17">
        <v>7.2</v>
      </c>
      <c r="E85" s="17">
        <v>2.04</v>
      </c>
      <c r="F85" s="17">
        <v>2.04</v>
      </c>
      <c r="G85" s="18">
        <f t="shared" si="2"/>
        <v>1</v>
      </c>
      <c r="H85" s="17"/>
      <c r="I85" s="17"/>
      <c r="J85" s="17"/>
      <c r="K85" s="18" t="str">
        <f t="shared" si="3"/>
        <v/>
      </c>
      <c r="L85" s="22" t="s">
        <v>769</v>
      </c>
    </row>
    <row r="86" s="1" customFormat="1" ht="12" customHeight="1" spans="1:12">
      <c r="A86" s="19">
        <v>82</v>
      </c>
      <c r="B86" s="16" t="s">
        <v>753</v>
      </c>
      <c r="C86" s="16" t="s">
        <v>768</v>
      </c>
      <c r="D86" s="17"/>
      <c r="E86" s="17">
        <v>5</v>
      </c>
      <c r="F86" s="17">
        <v>5</v>
      </c>
      <c r="G86" s="18">
        <f t="shared" si="2"/>
        <v>1</v>
      </c>
      <c r="H86" s="17"/>
      <c r="I86" s="17"/>
      <c r="J86" s="17"/>
      <c r="K86" s="18" t="str">
        <f t="shared" si="3"/>
        <v/>
      </c>
      <c r="L86" s="22" t="s">
        <v>770</v>
      </c>
    </row>
    <row r="87" s="1" customFormat="1" ht="12" customHeight="1" spans="1:12">
      <c r="A87" s="15">
        <v>83</v>
      </c>
      <c r="B87" s="16" t="s">
        <v>753</v>
      </c>
      <c r="C87" s="16" t="s">
        <v>771</v>
      </c>
      <c r="D87" s="17">
        <v>18</v>
      </c>
      <c r="E87" s="17">
        <v>11</v>
      </c>
      <c r="F87" s="17">
        <v>11</v>
      </c>
      <c r="G87" s="18">
        <f t="shared" si="2"/>
        <v>1</v>
      </c>
      <c r="H87" s="17"/>
      <c r="I87" s="17"/>
      <c r="J87" s="17"/>
      <c r="K87" s="18" t="str">
        <f t="shared" si="3"/>
        <v/>
      </c>
      <c r="L87" s="22" t="s">
        <v>667</v>
      </c>
    </row>
    <row r="88" s="1" customFormat="1" ht="12" customHeight="1" spans="1:12">
      <c r="A88" s="19">
        <v>84</v>
      </c>
      <c r="B88" s="16" t="s">
        <v>753</v>
      </c>
      <c r="C88" s="16" t="s">
        <v>772</v>
      </c>
      <c r="D88" s="17"/>
      <c r="E88" s="17">
        <v>10</v>
      </c>
      <c r="F88" s="17">
        <v>10</v>
      </c>
      <c r="G88" s="18">
        <f t="shared" si="2"/>
        <v>1</v>
      </c>
      <c r="H88" s="17"/>
      <c r="I88" s="17"/>
      <c r="J88" s="17"/>
      <c r="K88" s="18" t="str">
        <f t="shared" si="3"/>
        <v/>
      </c>
      <c r="L88" s="22" t="s">
        <v>773</v>
      </c>
    </row>
    <row r="89" s="1" customFormat="1" ht="12" customHeight="1" spans="1:12">
      <c r="A89" s="15">
        <v>85</v>
      </c>
      <c r="B89" s="16" t="s">
        <v>753</v>
      </c>
      <c r="C89" s="16" t="s">
        <v>774</v>
      </c>
      <c r="D89" s="17"/>
      <c r="E89" s="17">
        <v>40</v>
      </c>
      <c r="F89" s="17">
        <v>40</v>
      </c>
      <c r="G89" s="18">
        <f t="shared" si="2"/>
        <v>1</v>
      </c>
      <c r="H89" s="17"/>
      <c r="I89" s="17"/>
      <c r="J89" s="17"/>
      <c r="K89" s="18" t="str">
        <f t="shared" si="3"/>
        <v/>
      </c>
      <c r="L89" s="22" t="s">
        <v>775</v>
      </c>
    </row>
    <row r="90" s="1" customFormat="1" ht="12" customHeight="1" spans="1:12">
      <c r="A90" s="19">
        <v>86</v>
      </c>
      <c r="B90" s="16" t="s">
        <v>753</v>
      </c>
      <c r="C90" s="16" t="s">
        <v>776</v>
      </c>
      <c r="D90" s="17"/>
      <c r="E90" s="17">
        <v>12.16</v>
      </c>
      <c r="F90" s="17">
        <v>12.16</v>
      </c>
      <c r="G90" s="18">
        <f t="shared" si="2"/>
        <v>1</v>
      </c>
      <c r="H90" s="17"/>
      <c r="I90" s="17"/>
      <c r="J90" s="17"/>
      <c r="K90" s="18" t="str">
        <f t="shared" si="3"/>
        <v/>
      </c>
      <c r="L90" s="22" t="s">
        <v>777</v>
      </c>
    </row>
    <row r="91" s="1" customFormat="1" ht="12" customHeight="1" spans="1:12">
      <c r="A91" s="15">
        <v>87</v>
      </c>
      <c r="B91" s="16" t="s">
        <v>753</v>
      </c>
      <c r="C91" s="16" t="s">
        <v>778</v>
      </c>
      <c r="D91" s="17"/>
      <c r="E91" s="17">
        <v>20</v>
      </c>
      <c r="F91" s="17">
        <v>20</v>
      </c>
      <c r="G91" s="18">
        <f t="shared" si="2"/>
        <v>1</v>
      </c>
      <c r="H91" s="17"/>
      <c r="I91" s="17"/>
      <c r="J91" s="17"/>
      <c r="K91" s="18" t="str">
        <f t="shared" si="3"/>
        <v/>
      </c>
      <c r="L91" s="22" t="s">
        <v>779</v>
      </c>
    </row>
    <row r="92" s="1" customFormat="1" ht="12" customHeight="1" spans="1:12">
      <c r="A92" s="19">
        <v>88</v>
      </c>
      <c r="B92" s="16" t="s">
        <v>753</v>
      </c>
      <c r="C92" s="16" t="s">
        <v>780</v>
      </c>
      <c r="D92" s="17"/>
      <c r="E92" s="17">
        <v>6.395535</v>
      </c>
      <c r="F92" s="17">
        <v>6.395535</v>
      </c>
      <c r="G92" s="18">
        <f t="shared" si="2"/>
        <v>1</v>
      </c>
      <c r="H92" s="17"/>
      <c r="I92" s="17"/>
      <c r="J92" s="17"/>
      <c r="K92" s="18" t="str">
        <f t="shared" si="3"/>
        <v/>
      </c>
      <c r="L92" s="22" t="s">
        <v>781</v>
      </c>
    </row>
    <row r="93" s="1" customFormat="1" ht="12" customHeight="1" spans="1:12">
      <c r="A93" s="15">
        <v>89</v>
      </c>
      <c r="B93" s="16" t="s">
        <v>753</v>
      </c>
      <c r="C93" s="16" t="s">
        <v>782</v>
      </c>
      <c r="D93" s="17">
        <v>47</v>
      </c>
      <c r="E93" s="17">
        <v>47</v>
      </c>
      <c r="F93" s="17">
        <v>47</v>
      </c>
      <c r="G93" s="18">
        <f t="shared" si="2"/>
        <v>1</v>
      </c>
      <c r="H93" s="17"/>
      <c r="I93" s="17"/>
      <c r="J93" s="17"/>
      <c r="K93" s="18" t="str">
        <f t="shared" si="3"/>
        <v/>
      </c>
      <c r="L93" s="22" t="s">
        <v>783</v>
      </c>
    </row>
    <row r="94" s="1" customFormat="1" ht="12" customHeight="1" spans="1:12">
      <c r="A94" s="19">
        <v>90</v>
      </c>
      <c r="B94" s="16" t="s">
        <v>753</v>
      </c>
      <c r="C94" s="16" t="s">
        <v>784</v>
      </c>
      <c r="D94" s="17">
        <v>203.2</v>
      </c>
      <c r="E94" s="17">
        <v>203.2</v>
      </c>
      <c r="F94" s="17">
        <v>203.1983</v>
      </c>
      <c r="G94" s="18">
        <f t="shared" si="2"/>
        <v>0.999991633858268</v>
      </c>
      <c r="H94" s="17"/>
      <c r="I94" s="17"/>
      <c r="J94" s="17"/>
      <c r="K94" s="18" t="str">
        <f t="shared" si="3"/>
        <v/>
      </c>
      <c r="L94" s="22" t="s">
        <v>785</v>
      </c>
    </row>
    <row r="95" s="1" customFormat="1" ht="12" customHeight="1" spans="1:12">
      <c r="A95" s="15">
        <v>91</v>
      </c>
      <c r="B95" s="16" t="s">
        <v>786</v>
      </c>
      <c r="C95" s="16" t="s">
        <v>787</v>
      </c>
      <c r="D95" s="17"/>
      <c r="E95" s="17">
        <v>2</v>
      </c>
      <c r="F95" s="17">
        <v>2</v>
      </c>
      <c r="G95" s="18">
        <f t="shared" si="2"/>
        <v>1</v>
      </c>
      <c r="H95" s="17"/>
      <c r="I95" s="17"/>
      <c r="J95" s="17"/>
      <c r="K95" s="18" t="str">
        <f t="shared" si="3"/>
        <v/>
      </c>
      <c r="L95" s="22" t="s">
        <v>788</v>
      </c>
    </row>
    <row r="96" s="1" customFormat="1" ht="12" customHeight="1" spans="1:12">
      <c r="A96" s="19">
        <v>92</v>
      </c>
      <c r="B96" s="16" t="s">
        <v>786</v>
      </c>
      <c r="C96" s="16" t="s">
        <v>787</v>
      </c>
      <c r="D96" s="17">
        <v>12</v>
      </c>
      <c r="E96" s="17">
        <v>10</v>
      </c>
      <c r="F96" s="17">
        <v>10</v>
      </c>
      <c r="G96" s="18">
        <f t="shared" si="2"/>
        <v>1</v>
      </c>
      <c r="H96" s="17"/>
      <c r="I96" s="17"/>
      <c r="J96" s="17"/>
      <c r="K96" s="18" t="str">
        <f t="shared" si="3"/>
        <v/>
      </c>
      <c r="L96" s="22" t="s">
        <v>690</v>
      </c>
    </row>
    <row r="97" s="1" customFormat="1" ht="12" customHeight="1" spans="1:12">
      <c r="A97" s="15">
        <v>93</v>
      </c>
      <c r="B97" s="16" t="s">
        <v>789</v>
      </c>
      <c r="C97" s="16" t="s">
        <v>790</v>
      </c>
      <c r="D97" s="17">
        <v>0.2</v>
      </c>
      <c r="E97" s="17">
        <v>0.2</v>
      </c>
      <c r="F97" s="17"/>
      <c r="G97" s="18">
        <f t="shared" si="2"/>
        <v>0</v>
      </c>
      <c r="H97" s="17"/>
      <c r="I97" s="17"/>
      <c r="J97" s="17"/>
      <c r="K97" s="18" t="str">
        <f t="shared" si="3"/>
        <v/>
      </c>
      <c r="L97" s="22" t="s">
        <v>791</v>
      </c>
    </row>
    <row r="98" s="1" customFormat="1" ht="12" customHeight="1" spans="1:12">
      <c r="A98" s="19">
        <v>94</v>
      </c>
      <c r="B98" s="16" t="s">
        <v>789</v>
      </c>
      <c r="C98" s="16" t="s">
        <v>792</v>
      </c>
      <c r="D98" s="17"/>
      <c r="E98" s="17">
        <v>0.25</v>
      </c>
      <c r="F98" s="17">
        <v>0.25</v>
      </c>
      <c r="G98" s="18">
        <f t="shared" si="2"/>
        <v>1</v>
      </c>
      <c r="H98" s="17"/>
      <c r="I98" s="17"/>
      <c r="J98" s="17"/>
      <c r="K98" s="18" t="str">
        <f t="shared" si="3"/>
        <v/>
      </c>
      <c r="L98" s="22" t="s">
        <v>793</v>
      </c>
    </row>
    <row r="99" s="1" customFormat="1" ht="12" customHeight="1" spans="1:12">
      <c r="A99" s="15">
        <v>95</v>
      </c>
      <c r="B99" s="16" t="s">
        <v>789</v>
      </c>
      <c r="C99" s="16" t="s">
        <v>794</v>
      </c>
      <c r="D99" s="17">
        <v>240</v>
      </c>
      <c r="E99" s="17">
        <v>168.72</v>
      </c>
      <c r="F99" s="17">
        <v>168.7104</v>
      </c>
      <c r="G99" s="18">
        <f t="shared" si="2"/>
        <v>0.999943100995733</v>
      </c>
      <c r="H99" s="17"/>
      <c r="I99" s="17"/>
      <c r="J99" s="17"/>
      <c r="K99" s="18" t="str">
        <f t="shared" si="3"/>
        <v/>
      </c>
      <c r="L99" s="22" t="s">
        <v>667</v>
      </c>
    </row>
    <row r="100" s="1" customFormat="1" ht="12" customHeight="1" spans="1:12">
      <c r="A100" s="19">
        <v>96</v>
      </c>
      <c r="B100" s="16" t="s">
        <v>789</v>
      </c>
      <c r="C100" s="16" t="s">
        <v>795</v>
      </c>
      <c r="D100" s="17"/>
      <c r="E100" s="17">
        <v>3.2</v>
      </c>
      <c r="F100" s="17">
        <v>3.2</v>
      </c>
      <c r="G100" s="18">
        <f t="shared" si="2"/>
        <v>1</v>
      </c>
      <c r="H100" s="17"/>
      <c r="I100" s="17"/>
      <c r="J100" s="17"/>
      <c r="K100" s="18" t="str">
        <f t="shared" si="3"/>
        <v/>
      </c>
      <c r="L100" s="22" t="s">
        <v>796</v>
      </c>
    </row>
    <row r="101" s="1" customFormat="1" ht="12" customHeight="1" spans="1:12">
      <c r="A101" s="15">
        <v>97</v>
      </c>
      <c r="B101" s="16" t="s">
        <v>789</v>
      </c>
      <c r="C101" s="16" t="s">
        <v>797</v>
      </c>
      <c r="D101" s="17"/>
      <c r="E101" s="17">
        <v>12.718</v>
      </c>
      <c r="F101" s="17">
        <v>12.718</v>
      </c>
      <c r="G101" s="18">
        <f t="shared" si="2"/>
        <v>1</v>
      </c>
      <c r="H101" s="17"/>
      <c r="I101" s="17"/>
      <c r="J101" s="17"/>
      <c r="K101" s="18" t="str">
        <f t="shared" si="3"/>
        <v/>
      </c>
      <c r="L101" s="22" t="s">
        <v>798</v>
      </c>
    </row>
    <row r="102" s="1" customFormat="1" ht="12" customHeight="1" spans="1:12">
      <c r="A102" s="19">
        <v>98</v>
      </c>
      <c r="B102" s="16" t="s">
        <v>789</v>
      </c>
      <c r="C102" s="16" t="s">
        <v>799</v>
      </c>
      <c r="D102" s="17">
        <v>21.31</v>
      </c>
      <c r="E102" s="17">
        <v>21.31</v>
      </c>
      <c r="F102" s="17">
        <v>20.282138</v>
      </c>
      <c r="G102" s="18">
        <f t="shared" si="2"/>
        <v>0.951766213045519</v>
      </c>
      <c r="H102" s="17"/>
      <c r="I102" s="17"/>
      <c r="J102" s="17"/>
      <c r="K102" s="18" t="str">
        <f t="shared" si="3"/>
        <v/>
      </c>
      <c r="L102" s="22" t="s">
        <v>667</v>
      </c>
    </row>
    <row r="103" s="1" customFormat="1" ht="12" customHeight="1" spans="1:12">
      <c r="A103" s="15">
        <v>99</v>
      </c>
      <c r="B103" s="16" t="s">
        <v>789</v>
      </c>
      <c r="C103" s="16" t="s">
        <v>800</v>
      </c>
      <c r="D103" s="17">
        <v>16</v>
      </c>
      <c r="E103" s="17">
        <v>16</v>
      </c>
      <c r="F103" s="17">
        <v>15.989348</v>
      </c>
      <c r="G103" s="18">
        <f t="shared" si="2"/>
        <v>0.99933425</v>
      </c>
      <c r="H103" s="17"/>
      <c r="I103" s="17"/>
      <c r="J103" s="17"/>
      <c r="K103" s="18" t="str">
        <f t="shared" si="3"/>
        <v/>
      </c>
      <c r="L103" s="22" t="s">
        <v>667</v>
      </c>
    </row>
    <row r="104" s="1" customFormat="1" ht="12" customHeight="1" spans="1:12">
      <c r="A104" s="19">
        <v>100</v>
      </c>
      <c r="B104" s="16" t="s">
        <v>789</v>
      </c>
      <c r="C104" s="16" t="s">
        <v>801</v>
      </c>
      <c r="D104" s="17">
        <v>12.8</v>
      </c>
      <c r="E104" s="17">
        <v>12.8</v>
      </c>
      <c r="F104" s="17">
        <v>12.8</v>
      </c>
      <c r="G104" s="18">
        <f t="shared" si="2"/>
        <v>1</v>
      </c>
      <c r="H104" s="17"/>
      <c r="I104" s="17"/>
      <c r="J104" s="17"/>
      <c r="K104" s="18" t="str">
        <f t="shared" si="3"/>
        <v/>
      </c>
      <c r="L104" s="22" t="s">
        <v>802</v>
      </c>
    </row>
    <row r="105" s="1" customFormat="1" ht="12" customHeight="1" spans="1:12">
      <c r="A105" s="15">
        <v>101</v>
      </c>
      <c r="B105" s="16" t="s">
        <v>789</v>
      </c>
      <c r="C105" s="16" t="s">
        <v>803</v>
      </c>
      <c r="D105" s="17">
        <v>0.8</v>
      </c>
      <c r="E105" s="17">
        <v>0.8</v>
      </c>
      <c r="F105" s="17">
        <v>0.8</v>
      </c>
      <c r="G105" s="18">
        <f t="shared" si="2"/>
        <v>1</v>
      </c>
      <c r="H105" s="17"/>
      <c r="I105" s="17"/>
      <c r="J105" s="17"/>
      <c r="K105" s="18" t="str">
        <f t="shared" si="3"/>
        <v/>
      </c>
      <c r="L105" s="22" t="s">
        <v>802</v>
      </c>
    </row>
    <row r="106" s="1" customFormat="1" ht="12" customHeight="1" spans="1:12">
      <c r="A106" s="19">
        <v>102</v>
      </c>
      <c r="B106" s="16" t="s">
        <v>789</v>
      </c>
      <c r="C106" s="16" t="s">
        <v>804</v>
      </c>
      <c r="D106" s="17"/>
      <c r="E106" s="17">
        <v>15</v>
      </c>
      <c r="F106" s="17">
        <v>15</v>
      </c>
      <c r="G106" s="18">
        <f t="shared" si="2"/>
        <v>1</v>
      </c>
      <c r="H106" s="17"/>
      <c r="I106" s="17"/>
      <c r="J106" s="17"/>
      <c r="K106" s="18" t="str">
        <f t="shared" si="3"/>
        <v/>
      </c>
      <c r="L106" s="22" t="s">
        <v>805</v>
      </c>
    </row>
    <row r="107" s="1" customFormat="1" ht="12" customHeight="1" spans="1:12">
      <c r="A107" s="15">
        <v>103</v>
      </c>
      <c r="B107" s="16" t="s">
        <v>789</v>
      </c>
      <c r="C107" s="16" t="s">
        <v>806</v>
      </c>
      <c r="D107" s="17">
        <v>5.328</v>
      </c>
      <c r="E107" s="17">
        <v>5.328</v>
      </c>
      <c r="F107" s="17">
        <v>5.328</v>
      </c>
      <c r="G107" s="18">
        <f t="shared" si="2"/>
        <v>1</v>
      </c>
      <c r="H107" s="17"/>
      <c r="I107" s="17"/>
      <c r="J107" s="17"/>
      <c r="K107" s="18" t="str">
        <f t="shared" si="3"/>
        <v/>
      </c>
      <c r="L107" s="22" t="s">
        <v>667</v>
      </c>
    </row>
    <row r="108" s="1" customFormat="1" ht="12" customHeight="1" spans="1:12">
      <c r="A108" s="19">
        <v>104</v>
      </c>
      <c r="B108" s="16" t="s">
        <v>789</v>
      </c>
      <c r="C108" s="16" t="s">
        <v>807</v>
      </c>
      <c r="D108" s="17">
        <v>8</v>
      </c>
      <c r="E108" s="17"/>
      <c r="F108" s="17"/>
      <c r="G108" s="18" t="str">
        <f t="shared" si="2"/>
        <v/>
      </c>
      <c r="H108" s="17"/>
      <c r="I108" s="17"/>
      <c r="J108" s="17"/>
      <c r="K108" s="18" t="str">
        <f t="shared" si="3"/>
        <v/>
      </c>
      <c r="L108" s="22" t="s">
        <v>667</v>
      </c>
    </row>
    <row r="109" s="1" customFormat="1" ht="12" customHeight="1" spans="1:12">
      <c r="A109" s="15">
        <v>105</v>
      </c>
      <c r="B109" s="16" t="s">
        <v>789</v>
      </c>
      <c r="C109" s="16" t="s">
        <v>808</v>
      </c>
      <c r="D109" s="17"/>
      <c r="E109" s="17">
        <v>19.5</v>
      </c>
      <c r="F109" s="17">
        <v>19.5</v>
      </c>
      <c r="G109" s="18">
        <f t="shared" si="2"/>
        <v>1</v>
      </c>
      <c r="H109" s="17"/>
      <c r="I109" s="17"/>
      <c r="J109" s="17"/>
      <c r="K109" s="18" t="str">
        <f t="shared" si="3"/>
        <v/>
      </c>
      <c r="L109" s="22" t="s">
        <v>805</v>
      </c>
    </row>
    <row r="110" s="1" customFormat="1" ht="12" customHeight="1" spans="1:12">
      <c r="A110" s="19">
        <v>106</v>
      </c>
      <c r="B110" s="16" t="s">
        <v>789</v>
      </c>
      <c r="C110" s="16" t="s">
        <v>809</v>
      </c>
      <c r="D110" s="17">
        <v>64</v>
      </c>
      <c r="E110" s="17">
        <v>47.282</v>
      </c>
      <c r="F110" s="17">
        <v>42.196865</v>
      </c>
      <c r="G110" s="18">
        <f t="shared" si="2"/>
        <v>0.892450932701663</v>
      </c>
      <c r="H110" s="17"/>
      <c r="I110" s="17"/>
      <c r="J110" s="17"/>
      <c r="K110" s="18" t="str">
        <f t="shared" si="3"/>
        <v/>
      </c>
      <c r="L110" s="22" t="s">
        <v>667</v>
      </c>
    </row>
    <row r="111" s="1" customFormat="1" ht="12" customHeight="1" spans="1:12">
      <c r="A111" s="15">
        <v>107</v>
      </c>
      <c r="B111" s="16" t="s">
        <v>789</v>
      </c>
      <c r="C111" s="16" t="s">
        <v>810</v>
      </c>
      <c r="D111" s="17">
        <v>7.2</v>
      </c>
      <c r="E111" s="17">
        <v>4.2</v>
      </c>
      <c r="F111" s="17">
        <v>4.1774</v>
      </c>
      <c r="G111" s="18">
        <f t="shared" si="2"/>
        <v>0.994619047619048</v>
      </c>
      <c r="H111" s="17"/>
      <c r="I111" s="17"/>
      <c r="J111" s="17"/>
      <c r="K111" s="18" t="str">
        <f t="shared" si="3"/>
        <v/>
      </c>
      <c r="L111" s="22" t="s">
        <v>667</v>
      </c>
    </row>
    <row r="112" s="1" customFormat="1" ht="12" customHeight="1" spans="1:12">
      <c r="A112" s="19">
        <v>108</v>
      </c>
      <c r="B112" s="16" t="s">
        <v>789</v>
      </c>
      <c r="C112" s="16" t="s">
        <v>811</v>
      </c>
      <c r="D112" s="17">
        <v>1.21</v>
      </c>
      <c r="E112" s="17">
        <v>1.21</v>
      </c>
      <c r="F112" s="17">
        <v>1.21</v>
      </c>
      <c r="G112" s="18">
        <f t="shared" si="2"/>
        <v>1</v>
      </c>
      <c r="H112" s="17"/>
      <c r="I112" s="17"/>
      <c r="J112" s="17"/>
      <c r="K112" s="18" t="str">
        <f t="shared" si="3"/>
        <v/>
      </c>
      <c r="L112" s="22" t="s">
        <v>667</v>
      </c>
    </row>
    <row r="113" s="1" customFormat="1" ht="12" customHeight="1" spans="1:12">
      <c r="A113" s="15">
        <v>109</v>
      </c>
      <c r="B113" s="16" t="s">
        <v>789</v>
      </c>
      <c r="C113" s="16" t="s">
        <v>812</v>
      </c>
      <c r="D113" s="17"/>
      <c r="E113" s="17"/>
      <c r="F113" s="17"/>
      <c r="G113" s="18" t="str">
        <f t="shared" si="2"/>
        <v/>
      </c>
      <c r="H113" s="17"/>
      <c r="I113" s="17">
        <v>1</v>
      </c>
      <c r="J113" s="17"/>
      <c r="K113" s="18">
        <f t="shared" si="3"/>
        <v>0</v>
      </c>
      <c r="L113" s="22" t="s">
        <v>813</v>
      </c>
    </row>
    <row r="114" s="1" customFormat="1" ht="12" customHeight="1" spans="1:12">
      <c r="A114" s="19">
        <v>110</v>
      </c>
      <c r="B114" s="16" t="s">
        <v>789</v>
      </c>
      <c r="C114" s="16" t="s">
        <v>814</v>
      </c>
      <c r="D114" s="17"/>
      <c r="E114" s="17"/>
      <c r="F114" s="17"/>
      <c r="G114" s="18" t="str">
        <f t="shared" si="2"/>
        <v/>
      </c>
      <c r="H114" s="17"/>
      <c r="I114" s="17">
        <v>1</v>
      </c>
      <c r="J114" s="17"/>
      <c r="K114" s="18">
        <f t="shared" si="3"/>
        <v>0</v>
      </c>
      <c r="L114" s="22" t="s">
        <v>815</v>
      </c>
    </row>
    <row r="115" s="1" customFormat="1" ht="12" customHeight="1" spans="1:12">
      <c r="A115" s="15">
        <v>111</v>
      </c>
      <c r="B115" s="16" t="s">
        <v>816</v>
      </c>
      <c r="C115" s="16" t="s">
        <v>817</v>
      </c>
      <c r="D115" s="17">
        <v>3.4</v>
      </c>
      <c r="E115" s="17">
        <v>3.4</v>
      </c>
      <c r="F115" s="17">
        <v>3.4</v>
      </c>
      <c r="G115" s="18">
        <f t="shared" si="2"/>
        <v>1</v>
      </c>
      <c r="H115" s="17"/>
      <c r="I115" s="17"/>
      <c r="J115" s="17"/>
      <c r="K115" s="18" t="str">
        <f t="shared" si="3"/>
        <v/>
      </c>
      <c r="L115" s="22" t="s">
        <v>818</v>
      </c>
    </row>
    <row r="116" s="1" customFormat="1" ht="12" customHeight="1" spans="1:12">
      <c r="A116" s="19">
        <v>112</v>
      </c>
      <c r="B116" s="16" t="s">
        <v>816</v>
      </c>
      <c r="C116" s="16" t="s">
        <v>819</v>
      </c>
      <c r="D116" s="17">
        <v>8.272</v>
      </c>
      <c r="E116" s="17">
        <v>8.272</v>
      </c>
      <c r="F116" s="17">
        <v>8.272</v>
      </c>
      <c r="G116" s="18">
        <f t="shared" si="2"/>
        <v>1</v>
      </c>
      <c r="H116" s="17"/>
      <c r="I116" s="17"/>
      <c r="J116" s="17"/>
      <c r="K116" s="18" t="str">
        <f t="shared" si="3"/>
        <v/>
      </c>
      <c r="L116" s="22" t="s">
        <v>820</v>
      </c>
    </row>
    <row r="117" s="1" customFormat="1" ht="12" customHeight="1" spans="1:12">
      <c r="A117" s="15">
        <v>113</v>
      </c>
      <c r="B117" s="16" t="s">
        <v>821</v>
      </c>
      <c r="C117" s="16" t="s">
        <v>822</v>
      </c>
      <c r="D117" s="17"/>
      <c r="E117" s="17">
        <v>2</v>
      </c>
      <c r="F117" s="17">
        <v>2</v>
      </c>
      <c r="G117" s="18">
        <f t="shared" si="2"/>
        <v>1</v>
      </c>
      <c r="H117" s="17"/>
      <c r="I117" s="17"/>
      <c r="J117" s="17"/>
      <c r="K117" s="18" t="str">
        <f t="shared" si="3"/>
        <v/>
      </c>
      <c r="L117" s="22" t="s">
        <v>823</v>
      </c>
    </row>
    <row r="118" s="1" customFormat="1" ht="12" customHeight="1" spans="1:12">
      <c r="A118" s="19">
        <v>114</v>
      </c>
      <c r="B118" s="16" t="s">
        <v>821</v>
      </c>
      <c r="C118" s="16" t="s">
        <v>824</v>
      </c>
      <c r="D118" s="17"/>
      <c r="E118" s="17">
        <v>5</v>
      </c>
      <c r="F118" s="17">
        <v>4.9792</v>
      </c>
      <c r="G118" s="18">
        <f t="shared" si="2"/>
        <v>0.99584</v>
      </c>
      <c r="H118" s="17"/>
      <c r="I118" s="17"/>
      <c r="J118" s="17"/>
      <c r="K118" s="18" t="str">
        <f t="shared" si="3"/>
        <v/>
      </c>
      <c r="L118" s="22" t="s">
        <v>825</v>
      </c>
    </row>
    <row r="119" s="1" customFormat="1" ht="12" customHeight="1" spans="1:12">
      <c r="A119" s="15">
        <v>115</v>
      </c>
      <c r="B119" s="16" t="s">
        <v>821</v>
      </c>
      <c r="C119" s="16" t="s">
        <v>669</v>
      </c>
      <c r="D119" s="17">
        <v>0.03</v>
      </c>
      <c r="E119" s="17">
        <v>0.03</v>
      </c>
      <c r="F119" s="17">
        <v>0.03</v>
      </c>
      <c r="G119" s="18">
        <f t="shared" si="2"/>
        <v>1</v>
      </c>
      <c r="H119" s="17"/>
      <c r="I119" s="17"/>
      <c r="J119" s="17"/>
      <c r="K119" s="18" t="str">
        <f t="shared" si="3"/>
        <v/>
      </c>
      <c r="L119" s="22" t="s">
        <v>826</v>
      </c>
    </row>
    <row r="120" s="1" customFormat="1" ht="12" customHeight="1" spans="1:12">
      <c r="A120" s="19">
        <v>116</v>
      </c>
      <c r="B120" s="16" t="s">
        <v>821</v>
      </c>
      <c r="C120" s="16" t="s">
        <v>827</v>
      </c>
      <c r="D120" s="17">
        <v>4.8</v>
      </c>
      <c r="E120" s="17">
        <v>4.8</v>
      </c>
      <c r="F120" s="17">
        <v>4.7989</v>
      </c>
      <c r="G120" s="18">
        <f t="shared" si="2"/>
        <v>0.999770833333333</v>
      </c>
      <c r="H120" s="17"/>
      <c r="I120" s="17"/>
      <c r="J120" s="17"/>
      <c r="K120" s="18" t="str">
        <f t="shared" si="3"/>
        <v/>
      </c>
      <c r="L120" s="22" t="s">
        <v>828</v>
      </c>
    </row>
    <row r="121" s="1" customFormat="1" ht="12" customHeight="1" spans="1:12">
      <c r="A121" s="15">
        <v>117</v>
      </c>
      <c r="B121" s="16" t="s">
        <v>821</v>
      </c>
      <c r="C121" s="16" t="s">
        <v>829</v>
      </c>
      <c r="D121" s="17">
        <v>4</v>
      </c>
      <c r="E121" s="17">
        <v>4</v>
      </c>
      <c r="F121" s="17">
        <v>3.991</v>
      </c>
      <c r="G121" s="18">
        <f t="shared" si="2"/>
        <v>0.99775</v>
      </c>
      <c r="H121" s="17"/>
      <c r="I121" s="17"/>
      <c r="J121" s="17"/>
      <c r="K121" s="18" t="str">
        <f t="shared" si="3"/>
        <v/>
      </c>
      <c r="L121" s="22" t="s">
        <v>830</v>
      </c>
    </row>
    <row r="122" s="1" customFormat="1" ht="12" customHeight="1" spans="1:12">
      <c r="A122" s="19">
        <v>118</v>
      </c>
      <c r="B122" s="16" t="s">
        <v>831</v>
      </c>
      <c r="C122" s="16" t="s">
        <v>832</v>
      </c>
      <c r="D122" s="17">
        <v>1.08</v>
      </c>
      <c r="E122" s="17">
        <v>1.08</v>
      </c>
      <c r="F122" s="17">
        <v>1.08</v>
      </c>
      <c r="G122" s="18">
        <f t="shared" si="2"/>
        <v>1</v>
      </c>
      <c r="H122" s="17"/>
      <c r="I122" s="17"/>
      <c r="J122" s="17"/>
      <c r="K122" s="18" t="str">
        <f t="shared" si="3"/>
        <v/>
      </c>
      <c r="L122" s="22" t="s">
        <v>833</v>
      </c>
    </row>
    <row r="123" s="1" customFormat="1" ht="12" customHeight="1" spans="1:12">
      <c r="A123" s="15">
        <v>119</v>
      </c>
      <c r="B123" s="16" t="s">
        <v>831</v>
      </c>
      <c r="C123" s="16" t="s">
        <v>834</v>
      </c>
      <c r="D123" s="17">
        <v>5.49</v>
      </c>
      <c r="E123" s="17">
        <v>5.49</v>
      </c>
      <c r="F123" s="17">
        <v>4.213352</v>
      </c>
      <c r="G123" s="18">
        <f t="shared" si="2"/>
        <v>0.767459380692168</v>
      </c>
      <c r="H123" s="17"/>
      <c r="I123" s="17"/>
      <c r="J123" s="17"/>
      <c r="K123" s="18" t="str">
        <f t="shared" si="3"/>
        <v/>
      </c>
      <c r="L123" s="22" t="s">
        <v>833</v>
      </c>
    </row>
    <row r="124" s="1" customFormat="1" ht="12" customHeight="1" spans="1:12">
      <c r="A124" s="19">
        <v>120</v>
      </c>
      <c r="B124" s="16" t="s">
        <v>831</v>
      </c>
      <c r="C124" s="16" t="s">
        <v>835</v>
      </c>
      <c r="D124" s="17"/>
      <c r="E124" s="17"/>
      <c r="F124" s="17">
        <v>1</v>
      </c>
      <c r="G124" s="18" t="str">
        <f t="shared" si="2"/>
        <v/>
      </c>
      <c r="H124" s="17"/>
      <c r="I124" s="17"/>
      <c r="J124" s="17"/>
      <c r="K124" s="18" t="str">
        <f t="shared" si="3"/>
        <v/>
      </c>
      <c r="L124" s="22" t="s">
        <v>836</v>
      </c>
    </row>
    <row r="125" s="1" customFormat="1" ht="12" customHeight="1" spans="1:12">
      <c r="A125" s="15">
        <v>121</v>
      </c>
      <c r="B125" s="16" t="s">
        <v>831</v>
      </c>
      <c r="C125" s="16" t="s">
        <v>837</v>
      </c>
      <c r="D125" s="17">
        <v>5</v>
      </c>
      <c r="E125" s="17">
        <v>4</v>
      </c>
      <c r="F125" s="17">
        <v>3.961</v>
      </c>
      <c r="G125" s="18">
        <f t="shared" si="2"/>
        <v>0.99025</v>
      </c>
      <c r="H125" s="17"/>
      <c r="I125" s="17"/>
      <c r="J125" s="17"/>
      <c r="K125" s="18" t="str">
        <f t="shared" si="3"/>
        <v/>
      </c>
      <c r="L125" s="22" t="s">
        <v>838</v>
      </c>
    </row>
    <row r="126" s="1" customFormat="1" ht="12" customHeight="1" spans="1:12">
      <c r="A126" s="19">
        <v>122</v>
      </c>
      <c r="B126" s="16" t="s">
        <v>831</v>
      </c>
      <c r="C126" s="16" t="s">
        <v>669</v>
      </c>
      <c r="D126" s="17">
        <v>0.14</v>
      </c>
      <c r="E126" s="17">
        <v>0.14</v>
      </c>
      <c r="F126" s="17">
        <v>0.1</v>
      </c>
      <c r="G126" s="18">
        <f t="shared" si="2"/>
        <v>0.714285714285714</v>
      </c>
      <c r="H126" s="17"/>
      <c r="I126" s="17"/>
      <c r="J126" s="17"/>
      <c r="K126" s="18" t="str">
        <f t="shared" si="3"/>
        <v/>
      </c>
      <c r="L126" s="22" t="s">
        <v>650</v>
      </c>
    </row>
    <row r="127" s="1" customFormat="1" ht="12" customHeight="1" spans="1:12">
      <c r="A127" s="15">
        <v>123</v>
      </c>
      <c r="B127" s="16" t="s">
        <v>831</v>
      </c>
      <c r="C127" s="16" t="s">
        <v>839</v>
      </c>
      <c r="D127" s="17">
        <v>1.45</v>
      </c>
      <c r="E127" s="17"/>
      <c r="F127" s="17"/>
      <c r="G127" s="18" t="str">
        <f t="shared" si="2"/>
        <v/>
      </c>
      <c r="H127" s="17"/>
      <c r="I127" s="17"/>
      <c r="J127" s="17"/>
      <c r="K127" s="18" t="str">
        <f t="shared" si="3"/>
        <v/>
      </c>
      <c r="L127" s="22" t="s">
        <v>840</v>
      </c>
    </row>
    <row r="128" s="1" customFormat="1" ht="12" customHeight="1" spans="1:12">
      <c r="A128" s="19">
        <v>124</v>
      </c>
      <c r="B128" s="16" t="s">
        <v>831</v>
      </c>
      <c r="C128" s="16" t="s">
        <v>841</v>
      </c>
      <c r="D128" s="17"/>
      <c r="E128" s="17">
        <v>2.54589</v>
      </c>
      <c r="F128" s="17">
        <v>2.492423</v>
      </c>
      <c r="G128" s="18">
        <f t="shared" si="2"/>
        <v>0.978998699865273</v>
      </c>
      <c r="H128" s="17"/>
      <c r="I128" s="17"/>
      <c r="J128" s="17"/>
      <c r="K128" s="18" t="str">
        <f t="shared" si="3"/>
        <v/>
      </c>
      <c r="L128" s="22" t="s">
        <v>842</v>
      </c>
    </row>
    <row r="129" s="1" customFormat="1" ht="12" customHeight="1" spans="1:12">
      <c r="A129" s="15">
        <v>125</v>
      </c>
      <c r="B129" s="16" t="s">
        <v>831</v>
      </c>
      <c r="C129" s="16" t="s">
        <v>843</v>
      </c>
      <c r="D129" s="17">
        <v>16.02</v>
      </c>
      <c r="E129" s="17">
        <v>16.02</v>
      </c>
      <c r="F129" s="17">
        <v>15.176409</v>
      </c>
      <c r="G129" s="18">
        <f t="shared" si="2"/>
        <v>0.94734138576779</v>
      </c>
      <c r="H129" s="17"/>
      <c r="I129" s="17"/>
      <c r="J129" s="17"/>
      <c r="K129" s="18" t="str">
        <f t="shared" si="3"/>
        <v/>
      </c>
      <c r="L129" s="22" t="s">
        <v>844</v>
      </c>
    </row>
    <row r="130" s="1" customFormat="1" ht="12" customHeight="1" spans="1:12">
      <c r="A130" s="19">
        <v>126</v>
      </c>
      <c r="B130" s="16" t="s">
        <v>831</v>
      </c>
      <c r="C130" s="16" t="s">
        <v>845</v>
      </c>
      <c r="D130" s="17"/>
      <c r="E130" s="17">
        <v>19.2</v>
      </c>
      <c r="F130" s="17">
        <v>19.2</v>
      </c>
      <c r="G130" s="18">
        <f t="shared" si="2"/>
        <v>1</v>
      </c>
      <c r="H130" s="17"/>
      <c r="I130" s="17"/>
      <c r="J130" s="17"/>
      <c r="K130" s="18" t="str">
        <f t="shared" si="3"/>
        <v/>
      </c>
      <c r="L130" s="22" t="s">
        <v>846</v>
      </c>
    </row>
    <row r="131" s="1" customFormat="1" ht="12" customHeight="1" spans="1:12">
      <c r="A131" s="15">
        <v>127</v>
      </c>
      <c r="B131" s="16" t="s">
        <v>831</v>
      </c>
      <c r="C131" s="16" t="s">
        <v>847</v>
      </c>
      <c r="D131" s="17">
        <v>66.28</v>
      </c>
      <c r="E131" s="17">
        <v>44.34</v>
      </c>
      <c r="F131" s="17">
        <v>44.34</v>
      </c>
      <c r="G131" s="18">
        <f t="shared" si="2"/>
        <v>1</v>
      </c>
      <c r="H131" s="17"/>
      <c r="I131" s="17"/>
      <c r="J131" s="17"/>
      <c r="K131" s="18" t="str">
        <f t="shared" si="3"/>
        <v/>
      </c>
      <c r="L131" s="22" t="s">
        <v>848</v>
      </c>
    </row>
    <row r="132" s="1" customFormat="1" ht="12" customHeight="1" spans="1:12">
      <c r="A132" s="19">
        <v>128</v>
      </c>
      <c r="B132" s="16" t="s">
        <v>831</v>
      </c>
      <c r="C132" s="16" t="s">
        <v>849</v>
      </c>
      <c r="D132" s="17">
        <v>10</v>
      </c>
      <c r="E132" s="17">
        <v>10</v>
      </c>
      <c r="F132" s="17">
        <v>8.5726</v>
      </c>
      <c r="G132" s="18">
        <f t="shared" si="2"/>
        <v>0.85726</v>
      </c>
      <c r="H132" s="17"/>
      <c r="I132" s="17"/>
      <c r="J132" s="17"/>
      <c r="K132" s="18" t="str">
        <f t="shared" si="3"/>
        <v/>
      </c>
      <c r="L132" s="22" t="s">
        <v>850</v>
      </c>
    </row>
    <row r="133" s="1" customFormat="1" ht="12" customHeight="1" spans="1:12">
      <c r="A133" s="15">
        <v>129</v>
      </c>
      <c r="B133" s="16" t="s">
        <v>831</v>
      </c>
      <c r="C133" s="16" t="s">
        <v>851</v>
      </c>
      <c r="D133" s="17">
        <v>64.39</v>
      </c>
      <c r="E133" s="17">
        <v>64.39</v>
      </c>
      <c r="F133" s="17">
        <v>64.39</v>
      </c>
      <c r="G133" s="18">
        <f t="shared" ref="G133:G196" si="4">IF(E133=0,"",F133/E133)</f>
        <v>1</v>
      </c>
      <c r="H133" s="17"/>
      <c r="I133" s="17"/>
      <c r="J133" s="17"/>
      <c r="K133" s="18" t="str">
        <f t="shared" ref="K133:K196" si="5">IF(I133=0,"",J133/I133)</f>
        <v/>
      </c>
      <c r="L133" s="22" t="s">
        <v>852</v>
      </c>
    </row>
    <row r="134" s="1" customFormat="1" ht="12" customHeight="1" spans="1:12">
      <c r="A134" s="19">
        <v>130</v>
      </c>
      <c r="B134" s="16" t="s">
        <v>831</v>
      </c>
      <c r="C134" s="16" t="s">
        <v>853</v>
      </c>
      <c r="D134" s="17">
        <v>4.44</v>
      </c>
      <c r="E134" s="17">
        <v>4.44</v>
      </c>
      <c r="F134" s="17">
        <v>4.31</v>
      </c>
      <c r="G134" s="18">
        <f t="shared" si="4"/>
        <v>0.970720720720721</v>
      </c>
      <c r="H134" s="17"/>
      <c r="I134" s="17"/>
      <c r="J134" s="17"/>
      <c r="K134" s="18" t="str">
        <f t="shared" si="5"/>
        <v/>
      </c>
      <c r="L134" s="22" t="s">
        <v>854</v>
      </c>
    </row>
    <row r="135" s="1" customFormat="1" ht="12" customHeight="1" spans="1:12">
      <c r="A135" s="15">
        <v>131</v>
      </c>
      <c r="B135" s="16" t="s">
        <v>831</v>
      </c>
      <c r="C135" s="16" t="s">
        <v>855</v>
      </c>
      <c r="D135" s="17">
        <v>390.11</v>
      </c>
      <c r="E135" s="17">
        <v>390.11</v>
      </c>
      <c r="F135" s="17">
        <v>390.104286</v>
      </c>
      <c r="G135" s="18">
        <f t="shared" si="4"/>
        <v>0.999985352849196</v>
      </c>
      <c r="H135" s="17"/>
      <c r="I135" s="17"/>
      <c r="J135" s="17"/>
      <c r="K135" s="18" t="str">
        <f t="shared" si="5"/>
        <v/>
      </c>
      <c r="L135" s="22" t="s">
        <v>856</v>
      </c>
    </row>
    <row r="136" s="1" customFormat="1" ht="12" customHeight="1" spans="1:12">
      <c r="A136" s="19">
        <v>132</v>
      </c>
      <c r="B136" s="16" t="s">
        <v>831</v>
      </c>
      <c r="C136" s="16" t="s">
        <v>857</v>
      </c>
      <c r="D136" s="17">
        <v>4.4</v>
      </c>
      <c r="E136" s="17">
        <v>4.4</v>
      </c>
      <c r="F136" s="17">
        <v>3.3305</v>
      </c>
      <c r="G136" s="18">
        <f t="shared" si="4"/>
        <v>0.756931818181818</v>
      </c>
      <c r="H136" s="17"/>
      <c r="I136" s="17"/>
      <c r="J136" s="17"/>
      <c r="K136" s="18" t="str">
        <f t="shared" si="5"/>
        <v/>
      </c>
      <c r="L136" s="22" t="s">
        <v>838</v>
      </c>
    </row>
    <row r="137" s="1" customFormat="1" ht="12" customHeight="1" spans="1:12">
      <c r="A137" s="15">
        <v>133</v>
      </c>
      <c r="B137" s="16" t="s">
        <v>831</v>
      </c>
      <c r="C137" s="16" t="s">
        <v>858</v>
      </c>
      <c r="D137" s="17">
        <v>11.5</v>
      </c>
      <c r="E137" s="17">
        <v>11.5</v>
      </c>
      <c r="F137" s="17">
        <v>11.5</v>
      </c>
      <c r="G137" s="18">
        <f t="shared" si="4"/>
        <v>1</v>
      </c>
      <c r="H137" s="17"/>
      <c r="I137" s="17"/>
      <c r="J137" s="17"/>
      <c r="K137" s="18" t="str">
        <f t="shared" si="5"/>
        <v/>
      </c>
      <c r="L137" s="22" t="s">
        <v>859</v>
      </c>
    </row>
    <row r="138" s="1" customFormat="1" ht="12" customHeight="1" spans="1:12">
      <c r="A138" s="19">
        <v>134</v>
      </c>
      <c r="B138" s="16" t="s">
        <v>831</v>
      </c>
      <c r="C138" s="16" t="s">
        <v>860</v>
      </c>
      <c r="D138" s="17"/>
      <c r="E138" s="17">
        <v>2.74</v>
      </c>
      <c r="F138" s="17">
        <v>2.738</v>
      </c>
      <c r="G138" s="18">
        <f t="shared" si="4"/>
        <v>0.999270072992701</v>
      </c>
      <c r="H138" s="17"/>
      <c r="I138" s="17"/>
      <c r="J138" s="17"/>
      <c r="K138" s="18" t="str">
        <f t="shared" si="5"/>
        <v/>
      </c>
      <c r="L138" s="22" t="s">
        <v>861</v>
      </c>
    </row>
    <row r="139" s="1" customFormat="1" ht="12" customHeight="1" spans="1:12">
      <c r="A139" s="15">
        <v>135</v>
      </c>
      <c r="B139" s="16" t="s">
        <v>831</v>
      </c>
      <c r="C139" s="16" t="s">
        <v>862</v>
      </c>
      <c r="D139" s="17">
        <v>7</v>
      </c>
      <c r="E139" s="17">
        <v>6</v>
      </c>
      <c r="F139" s="17">
        <v>5.905215</v>
      </c>
      <c r="G139" s="18">
        <f t="shared" si="4"/>
        <v>0.9842025</v>
      </c>
      <c r="H139" s="17"/>
      <c r="I139" s="17"/>
      <c r="J139" s="17"/>
      <c r="K139" s="18" t="str">
        <f t="shared" si="5"/>
        <v/>
      </c>
      <c r="L139" s="22" t="s">
        <v>863</v>
      </c>
    </row>
    <row r="140" s="1" customFormat="1" ht="12" customHeight="1" spans="1:12">
      <c r="A140" s="19">
        <v>136</v>
      </c>
      <c r="B140" s="16" t="s">
        <v>831</v>
      </c>
      <c r="C140" s="16" t="s">
        <v>864</v>
      </c>
      <c r="D140" s="17">
        <v>6.5</v>
      </c>
      <c r="E140" s="17">
        <v>6.5</v>
      </c>
      <c r="F140" s="17">
        <v>4.4</v>
      </c>
      <c r="G140" s="18">
        <f t="shared" si="4"/>
        <v>0.676923076923077</v>
      </c>
      <c r="H140" s="17"/>
      <c r="I140" s="17"/>
      <c r="J140" s="17"/>
      <c r="K140" s="18" t="str">
        <f t="shared" si="5"/>
        <v/>
      </c>
      <c r="L140" s="22" t="s">
        <v>865</v>
      </c>
    </row>
    <row r="141" s="1" customFormat="1" ht="12" customHeight="1" spans="1:12">
      <c r="A141" s="15">
        <v>137</v>
      </c>
      <c r="B141" s="16" t="s">
        <v>866</v>
      </c>
      <c r="C141" s="16" t="s">
        <v>867</v>
      </c>
      <c r="D141" s="17"/>
      <c r="E141" s="17">
        <v>9.7462</v>
      </c>
      <c r="F141" s="17">
        <v>9.4497</v>
      </c>
      <c r="G141" s="18">
        <f t="shared" si="4"/>
        <v>0.969577886766124</v>
      </c>
      <c r="H141" s="17"/>
      <c r="I141" s="17"/>
      <c r="J141" s="17"/>
      <c r="K141" s="18" t="str">
        <f t="shared" si="5"/>
        <v/>
      </c>
      <c r="L141" s="22" t="s">
        <v>868</v>
      </c>
    </row>
    <row r="142" s="1" customFormat="1" ht="12" customHeight="1" spans="1:12">
      <c r="A142" s="19">
        <v>138</v>
      </c>
      <c r="B142" s="16" t="s">
        <v>866</v>
      </c>
      <c r="C142" s="16" t="s">
        <v>869</v>
      </c>
      <c r="D142" s="17">
        <v>5.12</v>
      </c>
      <c r="E142" s="17">
        <v>5.12</v>
      </c>
      <c r="F142" s="17">
        <v>4.48</v>
      </c>
      <c r="G142" s="18">
        <f t="shared" si="4"/>
        <v>0.875</v>
      </c>
      <c r="H142" s="17"/>
      <c r="I142" s="17"/>
      <c r="J142" s="17"/>
      <c r="K142" s="18" t="str">
        <f t="shared" si="5"/>
        <v/>
      </c>
      <c r="L142" s="22" t="s">
        <v>870</v>
      </c>
    </row>
    <row r="143" s="1" customFormat="1" ht="12" customHeight="1" spans="1:12">
      <c r="A143" s="15">
        <v>139</v>
      </c>
      <c r="B143" s="16" t="s">
        <v>866</v>
      </c>
      <c r="C143" s="16" t="s">
        <v>871</v>
      </c>
      <c r="D143" s="17">
        <v>1</v>
      </c>
      <c r="E143" s="17">
        <v>1</v>
      </c>
      <c r="F143" s="17"/>
      <c r="G143" s="18">
        <f t="shared" si="4"/>
        <v>0</v>
      </c>
      <c r="H143" s="17"/>
      <c r="I143" s="17"/>
      <c r="J143" s="17"/>
      <c r="K143" s="18" t="str">
        <f t="shared" si="5"/>
        <v/>
      </c>
      <c r="L143" s="22" t="s">
        <v>870</v>
      </c>
    </row>
    <row r="144" s="1" customFormat="1" ht="12" customHeight="1" spans="1:12">
      <c r="A144" s="19">
        <v>140</v>
      </c>
      <c r="B144" s="16" t="s">
        <v>866</v>
      </c>
      <c r="C144" s="16" t="s">
        <v>872</v>
      </c>
      <c r="D144" s="17">
        <v>19.2</v>
      </c>
      <c r="E144" s="17">
        <v>19.2</v>
      </c>
      <c r="F144" s="17"/>
      <c r="G144" s="18">
        <f t="shared" si="4"/>
        <v>0</v>
      </c>
      <c r="H144" s="17"/>
      <c r="I144" s="17"/>
      <c r="J144" s="17"/>
      <c r="K144" s="18" t="str">
        <f t="shared" si="5"/>
        <v/>
      </c>
      <c r="L144" s="22" t="s">
        <v>667</v>
      </c>
    </row>
    <row r="145" s="1" customFormat="1" ht="12" customHeight="1" spans="1:12">
      <c r="A145" s="15">
        <v>141</v>
      </c>
      <c r="B145" s="16" t="s">
        <v>866</v>
      </c>
      <c r="C145" s="16" t="s">
        <v>873</v>
      </c>
      <c r="D145" s="17">
        <v>10</v>
      </c>
      <c r="E145" s="17">
        <v>10</v>
      </c>
      <c r="F145" s="17">
        <v>9.2997</v>
      </c>
      <c r="G145" s="18">
        <f t="shared" si="4"/>
        <v>0.92997</v>
      </c>
      <c r="H145" s="17"/>
      <c r="I145" s="17"/>
      <c r="J145" s="17"/>
      <c r="K145" s="18" t="str">
        <f t="shared" si="5"/>
        <v/>
      </c>
      <c r="L145" s="22" t="s">
        <v>667</v>
      </c>
    </row>
    <row r="146" s="1" customFormat="1" ht="12" customHeight="1" spans="1:12">
      <c r="A146" s="19">
        <v>142</v>
      </c>
      <c r="B146" s="16" t="s">
        <v>866</v>
      </c>
      <c r="C146" s="16" t="s">
        <v>874</v>
      </c>
      <c r="D146" s="17">
        <v>79</v>
      </c>
      <c r="E146" s="17">
        <v>79</v>
      </c>
      <c r="F146" s="17">
        <v>78.952288</v>
      </c>
      <c r="G146" s="18">
        <f t="shared" si="4"/>
        <v>0.999396050632911</v>
      </c>
      <c r="H146" s="17"/>
      <c r="I146" s="17"/>
      <c r="J146" s="17"/>
      <c r="K146" s="18" t="str">
        <f t="shared" si="5"/>
        <v/>
      </c>
      <c r="L146" s="22" t="s">
        <v>875</v>
      </c>
    </row>
    <row r="147" s="1" customFormat="1" ht="12" customHeight="1" spans="1:12">
      <c r="A147" s="15">
        <v>143</v>
      </c>
      <c r="B147" s="16" t="s">
        <v>866</v>
      </c>
      <c r="C147" s="16" t="s">
        <v>876</v>
      </c>
      <c r="D147" s="17">
        <v>2.64</v>
      </c>
      <c r="E147" s="17">
        <v>2.64</v>
      </c>
      <c r="F147" s="17">
        <v>2.64</v>
      </c>
      <c r="G147" s="18">
        <f t="shared" si="4"/>
        <v>1</v>
      </c>
      <c r="H147" s="17"/>
      <c r="I147" s="17"/>
      <c r="J147" s="17"/>
      <c r="K147" s="18" t="str">
        <f t="shared" si="5"/>
        <v/>
      </c>
      <c r="L147" s="22" t="s">
        <v>877</v>
      </c>
    </row>
    <row r="148" s="1" customFormat="1" ht="12" customHeight="1" spans="1:12">
      <c r="A148" s="19">
        <v>144</v>
      </c>
      <c r="B148" s="16" t="s">
        <v>866</v>
      </c>
      <c r="C148" s="16" t="s">
        <v>878</v>
      </c>
      <c r="D148" s="17">
        <v>27.27</v>
      </c>
      <c r="E148" s="17">
        <v>17.5238</v>
      </c>
      <c r="F148" s="17">
        <v>15.7549</v>
      </c>
      <c r="G148" s="18">
        <f t="shared" si="4"/>
        <v>0.899057282096349</v>
      </c>
      <c r="H148" s="17"/>
      <c r="I148" s="17"/>
      <c r="J148" s="17"/>
      <c r="K148" s="18" t="str">
        <f t="shared" si="5"/>
        <v/>
      </c>
      <c r="L148" s="22" t="s">
        <v>667</v>
      </c>
    </row>
    <row r="149" s="1" customFormat="1" ht="12" customHeight="1" spans="1:12">
      <c r="A149" s="15">
        <v>145</v>
      </c>
      <c r="B149" s="16" t="s">
        <v>866</v>
      </c>
      <c r="C149" s="16" t="s">
        <v>879</v>
      </c>
      <c r="D149" s="17"/>
      <c r="E149" s="17">
        <v>16.0426</v>
      </c>
      <c r="F149" s="17">
        <v>16.0426</v>
      </c>
      <c r="G149" s="18">
        <f t="shared" si="4"/>
        <v>1</v>
      </c>
      <c r="H149" s="17"/>
      <c r="I149" s="17"/>
      <c r="J149" s="17"/>
      <c r="K149" s="18" t="str">
        <f t="shared" si="5"/>
        <v/>
      </c>
      <c r="L149" s="22" t="s">
        <v>659</v>
      </c>
    </row>
    <row r="150" s="1" customFormat="1" ht="12" customHeight="1" spans="1:12">
      <c r="A150" s="19">
        <v>146</v>
      </c>
      <c r="B150" s="16" t="s">
        <v>866</v>
      </c>
      <c r="C150" s="16" t="s">
        <v>880</v>
      </c>
      <c r="D150" s="17">
        <v>1.5</v>
      </c>
      <c r="E150" s="17">
        <v>1.5</v>
      </c>
      <c r="F150" s="17">
        <v>1.5</v>
      </c>
      <c r="G150" s="18">
        <f t="shared" si="4"/>
        <v>1</v>
      </c>
      <c r="H150" s="17"/>
      <c r="I150" s="17"/>
      <c r="J150" s="17"/>
      <c r="K150" s="18" t="str">
        <f t="shared" si="5"/>
        <v/>
      </c>
      <c r="L150" s="22" t="s">
        <v>850</v>
      </c>
    </row>
    <row r="151" s="1" customFormat="1" ht="12" customHeight="1" spans="1:12">
      <c r="A151" s="15">
        <v>147</v>
      </c>
      <c r="B151" s="16" t="s">
        <v>881</v>
      </c>
      <c r="C151" s="16" t="s">
        <v>882</v>
      </c>
      <c r="D151" s="17">
        <v>40</v>
      </c>
      <c r="E151" s="17">
        <v>40</v>
      </c>
      <c r="F151" s="17">
        <v>39.71433</v>
      </c>
      <c r="G151" s="18">
        <f t="shared" si="4"/>
        <v>0.99285825</v>
      </c>
      <c r="H151" s="17"/>
      <c r="I151" s="17"/>
      <c r="J151" s="17"/>
      <c r="K151" s="18" t="str">
        <f t="shared" si="5"/>
        <v/>
      </c>
      <c r="L151" s="22" t="s">
        <v>883</v>
      </c>
    </row>
    <row r="152" s="1" customFormat="1" ht="12" customHeight="1" spans="1:12">
      <c r="A152" s="19">
        <v>148</v>
      </c>
      <c r="B152" s="16" t="s">
        <v>881</v>
      </c>
      <c r="C152" s="16" t="s">
        <v>884</v>
      </c>
      <c r="D152" s="17"/>
      <c r="E152" s="17">
        <v>34.3695</v>
      </c>
      <c r="F152" s="17">
        <v>34.3659</v>
      </c>
      <c r="G152" s="18">
        <f t="shared" si="4"/>
        <v>0.999895255968228</v>
      </c>
      <c r="H152" s="17"/>
      <c r="I152" s="17"/>
      <c r="J152" s="17"/>
      <c r="K152" s="18" t="str">
        <f t="shared" si="5"/>
        <v/>
      </c>
      <c r="L152" s="22" t="s">
        <v>885</v>
      </c>
    </row>
    <row r="153" s="1" customFormat="1" ht="12" customHeight="1" spans="1:12">
      <c r="A153" s="15">
        <v>149</v>
      </c>
      <c r="B153" s="16" t="s">
        <v>881</v>
      </c>
      <c r="C153" s="16" t="s">
        <v>886</v>
      </c>
      <c r="D153" s="17"/>
      <c r="E153" s="17">
        <v>78.2</v>
      </c>
      <c r="F153" s="17">
        <v>78.0162</v>
      </c>
      <c r="G153" s="18">
        <f t="shared" si="4"/>
        <v>0.997649616368286</v>
      </c>
      <c r="H153" s="17"/>
      <c r="I153" s="17"/>
      <c r="J153" s="17"/>
      <c r="K153" s="18" t="str">
        <f t="shared" si="5"/>
        <v/>
      </c>
      <c r="L153" s="22" t="s">
        <v>775</v>
      </c>
    </row>
    <row r="154" s="1" customFormat="1" ht="12" customHeight="1" spans="1:12">
      <c r="A154" s="19">
        <v>150</v>
      </c>
      <c r="B154" s="16" t="s">
        <v>887</v>
      </c>
      <c r="C154" s="16" t="s">
        <v>888</v>
      </c>
      <c r="D154" s="17">
        <v>0.16</v>
      </c>
      <c r="E154" s="17">
        <v>0.16</v>
      </c>
      <c r="F154" s="17">
        <v>0.118</v>
      </c>
      <c r="G154" s="18">
        <f t="shared" si="4"/>
        <v>0.7375</v>
      </c>
      <c r="H154" s="17"/>
      <c r="I154" s="17"/>
      <c r="J154" s="17"/>
      <c r="K154" s="18" t="str">
        <f t="shared" si="5"/>
        <v/>
      </c>
      <c r="L154" s="22" t="s">
        <v>650</v>
      </c>
    </row>
    <row r="155" s="1" customFormat="1" ht="12" customHeight="1" spans="1:12">
      <c r="A155" s="15">
        <v>151</v>
      </c>
      <c r="B155" s="16" t="s">
        <v>887</v>
      </c>
      <c r="C155" s="16" t="s">
        <v>889</v>
      </c>
      <c r="D155" s="17">
        <v>4</v>
      </c>
      <c r="E155" s="17">
        <v>4</v>
      </c>
      <c r="F155" s="17">
        <v>2.7875</v>
      </c>
      <c r="G155" s="18">
        <f t="shared" si="4"/>
        <v>0.696875</v>
      </c>
      <c r="H155" s="17"/>
      <c r="I155" s="17"/>
      <c r="J155" s="17"/>
      <c r="K155" s="18" t="str">
        <f t="shared" si="5"/>
        <v/>
      </c>
      <c r="L155" s="22" t="s">
        <v>890</v>
      </c>
    </row>
    <row r="156" s="1" customFormat="1" ht="12" customHeight="1" spans="1:12">
      <c r="A156" s="19">
        <v>152</v>
      </c>
      <c r="B156" s="16" t="s">
        <v>887</v>
      </c>
      <c r="C156" s="16" t="s">
        <v>891</v>
      </c>
      <c r="D156" s="17"/>
      <c r="E156" s="17">
        <v>9.2329</v>
      </c>
      <c r="F156" s="17">
        <v>9.2329</v>
      </c>
      <c r="G156" s="18">
        <f t="shared" si="4"/>
        <v>1</v>
      </c>
      <c r="H156" s="17"/>
      <c r="I156" s="17"/>
      <c r="J156" s="17"/>
      <c r="K156" s="18" t="str">
        <f t="shared" si="5"/>
        <v/>
      </c>
      <c r="L156" s="22" t="s">
        <v>892</v>
      </c>
    </row>
    <row r="157" s="1" customFormat="1" ht="12" customHeight="1" spans="1:12">
      <c r="A157" s="15">
        <v>153</v>
      </c>
      <c r="B157" s="16" t="s">
        <v>893</v>
      </c>
      <c r="C157" s="16" t="s">
        <v>867</v>
      </c>
      <c r="D157" s="17">
        <v>0.53</v>
      </c>
      <c r="E157" s="17">
        <v>0.53</v>
      </c>
      <c r="F157" s="17">
        <v>0.529</v>
      </c>
      <c r="G157" s="18">
        <f t="shared" si="4"/>
        <v>0.99811320754717</v>
      </c>
      <c r="H157" s="17"/>
      <c r="I157" s="17"/>
      <c r="J157" s="17"/>
      <c r="K157" s="18" t="str">
        <f t="shared" si="5"/>
        <v/>
      </c>
      <c r="L157" s="22" t="s">
        <v>667</v>
      </c>
    </row>
    <row r="158" s="1" customFormat="1" ht="12" customHeight="1" spans="1:12">
      <c r="A158" s="19">
        <v>154</v>
      </c>
      <c r="B158" s="16" t="s">
        <v>893</v>
      </c>
      <c r="C158" s="16" t="s">
        <v>894</v>
      </c>
      <c r="D158" s="17">
        <v>4</v>
      </c>
      <c r="E158" s="17">
        <v>3</v>
      </c>
      <c r="F158" s="17">
        <v>2.9995</v>
      </c>
      <c r="G158" s="18">
        <f t="shared" si="4"/>
        <v>0.999833333333333</v>
      </c>
      <c r="H158" s="17"/>
      <c r="I158" s="17"/>
      <c r="J158" s="17"/>
      <c r="K158" s="18" t="str">
        <f t="shared" si="5"/>
        <v/>
      </c>
      <c r="L158" s="22" t="s">
        <v>895</v>
      </c>
    </row>
    <row r="159" s="1" customFormat="1" ht="12" customHeight="1" spans="1:12">
      <c r="A159" s="15">
        <v>155</v>
      </c>
      <c r="B159" s="16" t="s">
        <v>896</v>
      </c>
      <c r="C159" s="16" t="s">
        <v>897</v>
      </c>
      <c r="D159" s="17"/>
      <c r="E159" s="17">
        <v>5</v>
      </c>
      <c r="F159" s="17">
        <v>5</v>
      </c>
      <c r="G159" s="18">
        <f t="shared" si="4"/>
        <v>1</v>
      </c>
      <c r="H159" s="17"/>
      <c r="I159" s="17"/>
      <c r="J159" s="17"/>
      <c r="K159" s="18" t="str">
        <f t="shared" si="5"/>
        <v/>
      </c>
      <c r="L159" s="22" t="s">
        <v>898</v>
      </c>
    </row>
    <row r="160" s="1" customFormat="1" ht="12" customHeight="1" spans="1:12">
      <c r="A160" s="19">
        <v>156</v>
      </c>
      <c r="B160" s="16" t="s">
        <v>896</v>
      </c>
      <c r="C160" s="16" t="s">
        <v>897</v>
      </c>
      <c r="D160" s="17">
        <v>6</v>
      </c>
      <c r="E160" s="17">
        <v>6</v>
      </c>
      <c r="F160" s="17">
        <v>3.417672</v>
      </c>
      <c r="G160" s="18">
        <f t="shared" si="4"/>
        <v>0.569612</v>
      </c>
      <c r="H160" s="17"/>
      <c r="I160" s="17"/>
      <c r="J160" s="17"/>
      <c r="K160" s="18" t="str">
        <f t="shared" si="5"/>
        <v/>
      </c>
      <c r="L160" s="22" t="s">
        <v>899</v>
      </c>
    </row>
    <row r="161" s="1" customFormat="1" ht="12" customHeight="1" spans="1:12">
      <c r="A161" s="15">
        <v>157</v>
      </c>
      <c r="B161" s="16" t="s">
        <v>896</v>
      </c>
      <c r="C161" s="16" t="s">
        <v>900</v>
      </c>
      <c r="D161" s="17"/>
      <c r="E161" s="17">
        <v>2</v>
      </c>
      <c r="F161" s="17">
        <v>2</v>
      </c>
      <c r="G161" s="18">
        <f t="shared" si="4"/>
        <v>1</v>
      </c>
      <c r="H161" s="17"/>
      <c r="I161" s="17"/>
      <c r="J161" s="17"/>
      <c r="K161" s="18" t="str">
        <f t="shared" si="5"/>
        <v/>
      </c>
      <c r="L161" s="22" t="s">
        <v>900</v>
      </c>
    </row>
    <row r="162" s="1" customFormat="1" ht="12" customHeight="1" spans="1:12">
      <c r="A162" s="19">
        <v>158</v>
      </c>
      <c r="B162" s="16" t="s">
        <v>896</v>
      </c>
      <c r="C162" s="16" t="s">
        <v>901</v>
      </c>
      <c r="D162" s="17">
        <v>5.8</v>
      </c>
      <c r="E162" s="17">
        <v>5.8</v>
      </c>
      <c r="F162" s="17">
        <v>0.1824</v>
      </c>
      <c r="G162" s="18">
        <f t="shared" si="4"/>
        <v>0.031448275862069</v>
      </c>
      <c r="H162" s="17"/>
      <c r="I162" s="17"/>
      <c r="J162" s="17"/>
      <c r="K162" s="18" t="str">
        <f t="shared" si="5"/>
        <v/>
      </c>
      <c r="L162" s="22" t="s">
        <v>902</v>
      </c>
    </row>
    <row r="163" s="1" customFormat="1" ht="12" customHeight="1" spans="1:12">
      <c r="A163" s="15">
        <v>159</v>
      </c>
      <c r="B163" s="16" t="s">
        <v>896</v>
      </c>
      <c r="C163" s="16" t="s">
        <v>903</v>
      </c>
      <c r="D163" s="17">
        <v>46.4</v>
      </c>
      <c r="E163" s="17">
        <v>44.4</v>
      </c>
      <c r="F163" s="17">
        <v>37.1301</v>
      </c>
      <c r="G163" s="18">
        <f t="shared" si="4"/>
        <v>0.836263513513513</v>
      </c>
      <c r="H163" s="17"/>
      <c r="I163" s="17"/>
      <c r="J163" s="17"/>
      <c r="K163" s="18" t="str">
        <f t="shared" si="5"/>
        <v/>
      </c>
      <c r="L163" s="22" t="s">
        <v>904</v>
      </c>
    </row>
    <row r="164" s="1" customFormat="1" ht="12" customHeight="1" spans="1:12">
      <c r="A164" s="19">
        <v>160</v>
      </c>
      <c r="B164" s="16" t="s">
        <v>896</v>
      </c>
      <c r="C164" s="16" t="s">
        <v>905</v>
      </c>
      <c r="D164" s="17">
        <v>60</v>
      </c>
      <c r="E164" s="17">
        <v>60</v>
      </c>
      <c r="F164" s="17">
        <v>56.59454</v>
      </c>
      <c r="G164" s="18">
        <f t="shared" si="4"/>
        <v>0.943242333333333</v>
      </c>
      <c r="H164" s="17"/>
      <c r="I164" s="17"/>
      <c r="J164" s="17"/>
      <c r="K164" s="18" t="str">
        <f t="shared" si="5"/>
        <v/>
      </c>
      <c r="L164" s="22" t="s">
        <v>904</v>
      </c>
    </row>
    <row r="165" s="1" customFormat="1" ht="12" customHeight="1" spans="1:12">
      <c r="A165" s="15">
        <v>161</v>
      </c>
      <c r="B165" s="16" t="s">
        <v>896</v>
      </c>
      <c r="C165" s="16" t="s">
        <v>906</v>
      </c>
      <c r="D165" s="17">
        <v>3</v>
      </c>
      <c r="E165" s="17">
        <v>3</v>
      </c>
      <c r="F165" s="17">
        <v>2.927</v>
      </c>
      <c r="G165" s="18">
        <f t="shared" si="4"/>
        <v>0.975666666666667</v>
      </c>
      <c r="H165" s="17"/>
      <c r="I165" s="17"/>
      <c r="J165" s="17"/>
      <c r="K165" s="18" t="str">
        <f t="shared" si="5"/>
        <v/>
      </c>
      <c r="L165" s="22" t="s">
        <v>907</v>
      </c>
    </row>
    <row r="166" s="1" customFormat="1" ht="12" customHeight="1" spans="1:12">
      <c r="A166" s="19">
        <v>162</v>
      </c>
      <c r="B166" s="16" t="s">
        <v>896</v>
      </c>
      <c r="C166" s="16" t="s">
        <v>908</v>
      </c>
      <c r="D166" s="17">
        <v>4.72</v>
      </c>
      <c r="E166" s="17">
        <v>4.72</v>
      </c>
      <c r="F166" s="17">
        <v>4.632</v>
      </c>
      <c r="G166" s="18">
        <f t="shared" si="4"/>
        <v>0.98135593220339</v>
      </c>
      <c r="H166" s="17"/>
      <c r="I166" s="17"/>
      <c r="J166" s="17"/>
      <c r="K166" s="18" t="str">
        <f t="shared" si="5"/>
        <v/>
      </c>
      <c r="L166" s="22" t="s">
        <v>909</v>
      </c>
    </row>
    <row r="167" s="1" customFormat="1" ht="12" customHeight="1" spans="1:12">
      <c r="A167" s="15">
        <v>163</v>
      </c>
      <c r="B167" s="16" t="s">
        <v>896</v>
      </c>
      <c r="C167" s="16" t="s">
        <v>910</v>
      </c>
      <c r="D167" s="17">
        <v>4.9</v>
      </c>
      <c r="E167" s="17">
        <v>4.9</v>
      </c>
      <c r="F167" s="17">
        <v>4.9</v>
      </c>
      <c r="G167" s="18">
        <f t="shared" si="4"/>
        <v>1</v>
      </c>
      <c r="H167" s="17"/>
      <c r="I167" s="17"/>
      <c r="J167" s="17"/>
      <c r="K167" s="18" t="str">
        <f t="shared" si="5"/>
        <v/>
      </c>
      <c r="L167" s="22" t="s">
        <v>909</v>
      </c>
    </row>
    <row r="168" s="1" customFormat="1" ht="12" customHeight="1" spans="1:12">
      <c r="A168" s="19">
        <v>164</v>
      </c>
      <c r="B168" s="16" t="s">
        <v>911</v>
      </c>
      <c r="C168" s="16" t="s">
        <v>669</v>
      </c>
      <c r="D168" s="17">
        <v>6</v>
      </c>
      <c r="E168" s="17">
        <v>5</v>
      </c>
      <c r="F168" s="17">
        <v>3.745751</v>
      </c>
      <c r="G168" s="18">
        <f t="shared" si="4"/>
        <v>0.7491502</v>
      </c>
      <c r="H168" s="17"/>
      <c r="I168" s="17"/>
      <c r="J168" s="17"/>
      <c r="K168" s="18" t="str">
        <f t="shared" si="5"/>
        <v/>
      </c>
      <c r="L168" s="22" t="s">
        <v>650</v>
      </c>
    </row>
    <row r="169" s="1" customFormat="1" ht="12" customHeight="1" spans="1:12">
      <c r="A169" s="15">
        <v>165</v>
      </c>
      <c r="B169" s="16" t="s">
        <v>911</v>
      </c>
      <c r="C169" s="16" t="s">
        <v>912</v>
      </c>
      <c r="D169" s="17">
        <v>7</v>
      </c>
      <c r="E169" s="17">
        <v>6</v>
      </c>
      <c r="F169" s="17">
        <v>5.9904</v>
      </c>
      <c r="G169" s="18">
        <f t="shared" si="4"/>
        <v>0.9984</v>
      </c>
      <c r="H169" s="17"/>
      <c r="I169" s="17"/>
      <c r="J169" s="17"/>
      <c r="K169" s="18" t="str">
        <f t="shared" si="5"/>
        <v/>
      </c>
      <c r="L169" s="22" t="s">
        <v>913</v>
      </c>
    </row>
    <row r="170" s="1" customFormat="1" ht="12" customHeight="1" spans="1:12">
      <c r="A170" s="19">
        <v>166</v>
      </c>
      <c r="B170" s="16" t="s">
        <v>911</v>
      </c>
      <c r="C170" s="16" t="s">
        <v>914</v>
      </c>
      <c r="D170" s="17">
        <v>18</v>
      </c>
      <c r="E170" s="17">
        <v>18</v>
      </c>
      <c r="F170" s="17">
        <v>17.0857</v>
      </c>
      <c r="G170" s="18">
        <f t="shared" si="4"/>
        <v>0.949205555555556</v>
      </c>
      <c r="H170" s="17"/>
      <c r="I170" s="17"/>
      <c r="J170" s="17"/>
      <c r="K170" s="18" t="str">
        <f t="shared" si="5"/>
        <v/>
      </c>
      <c r="L170" s="22" t="s">
        <v>915</v>
      </c>
    </row>
    <row r="171" s="1" customFormat="1" ht="12" customHeight="1" spans="1:12">
      <c r="A171" s="15">
        <v>167</v>
      </c>
      <c r="B171" s="16" t="s">
        <v>911</v>
      </c>
      <c r="C171" s="16" t="s">
        <v>916</v>
      </c>
      <c r="D171" s="17">
        <v>2</v>
      </c>
      <c r="E171" s="17">
        <v>2</v>
      </c>
      <c r="F171" s="17"/>
      <c r="G171" s="18">
        <f t="shared" si="4"/>
        <v>0</v>
      </c>
      <c r="H171" s="17"/>
      <c r="I171" s="17"/>
      <c r="J171" s="17"/>
      <c r="K171" s="18" t="str">
        <f t="shared" si="5"/>
        <v/>
      </c>
      <c r="L171" s="22" t="s">
        <v>917</v>
      </c>
    </row>
    <row r="172" s="1" customFormat="1" ht="12" customHeight="1" spans="1:12">
      <c r="A172" s="19">
        <v>168</v>
      </c>
      <c r="B172" s="16" t="s">
        <v>911</v>
      </c>
      <c r="C172" s="16" t="s">
        <v>918</v>
      </c>
      <c r="D172" s="17">
        <v>45</v>
      </c>
      <c r="E172" s="17">
        <v>39</v>
      </c>
      <c r="F172" s="17">
        <v>32.418487</v>
      </c>
      <c r="G172" s="18">
        <f t="shared" si="4"/>
        <v>0.831243256410256</v>
      </c>
      <c r="H172" s="17"/>
      <c r="I172" s="17"/>
      <c r="J172" s="17"/>
      <c r="K172" s="18" t="str">
        <f t="shared" si="5"/>
        <v/>
      </c>
      <c r="L172" s="22" t="s">
        <v>917</v>
      </c>
    </row>
    <row r="173" s="1" customFormat="1" ht="12" customHeight="1" spans="1:12">
      <c r="A173" s="15">
        <v>169</v>
      </c>
      <c r="B173" s="16" t="s">
        <v>911</v>
      </c>
      <c r="C173" s="16" t="s">
        <v>919</v>
      </c>
      <c r="D173" s="17">
        <v>13</v>
      </c>
      <c r="E173" s="17">
        <v>11</v>
      </c>
      <c r="F173" s="17">
        <v>7.850986</v>
      </c>
      <c r="G173" s="18">
        <f t="shared" si="4"/>
        <v>0.713726</v>
      </c>
      <c r="H173" s="17"/>
      <c r="I173" s="17"/>
      <c r="J173" s="17"/>
      <c r="K173" s="18" t="str">
        <f t="shared" si="5"/>
        <v/>
      </c>
      <c r="L173" s="22" t="s">
        <v>920</v>
      </c>
    </row>
    <row r="174" s="1" customFormat="1" ht="12" customHeight="1" spans="1:12">
      <c r="A174" s="19">
        <v>170</v>
      </c>
      <c r="B174" s="16" t="s">
        <v>911</v>
      </c>
      <c r="C174" s="16" t="s">
        <v>921</v>
      </c>
      <c r="D174" s="17">
        <v>4.8</v>
      </c>
      <c r="E174" s="17">
        <v>4.8</v>
      </c>
      <c r="F174" s="17">
        <v>4.519</v>
      </c>
      <c r="G174" s="18">
        <f t="shared" si="4"/>
        <v>0.941458333333333</v>
      </c>
      <c r="H174" s="17"/>
      <c r="I174" s="17"/>
      <c r="J174" s="17"/>
      <c r="K174" s="18" t="str">
        <f t="shared" si="5"/>
        <v/>
      </c>
      <c r="L174" s="22" t="s">
        <v>922</v>
      </c>
    </row>
    <row r="175" s="1" customFormat="1" ht="12" customHeight="1" spans="1:12">
      <c r="A175" s="15">
        <v>171</v>
      </c>
      <c r="B175" s="16" t="s">
        <v>911</v>
      </c>
      <c r="C175" s="16" t="s">
        <v>923</v>
      </c>
      <c r="D175" s="17">
        <v>4</v>
      </c>
      <c r="E175" s="17">
        <v>4</v>
      </c>
      <c r="F175" s="17">
        <v>1.64138</v>
      </c>
      <c r="G175" s="18">
        <f t="shared" si="4"/>
        <v>0.410345</v>
      </c>
      <c r="H175" s="17"/>
      <c r="I175" s="17"/>
      <c r="J175" s="17"/>
      <c r="K175" s="18" t="str">
        <f t="shared" si="5"/>
        <v/>
      </c>
      <c r="L175" s="22" t="s">
        <v>917</v>
      </c>
    </row>
    <row r="176" s="1" customFormat="1" ht="12" customHeight="1" spans="1:12">
      <c r="A176" s="19">
        <v>172</v>
      </c>
      <c r="B176" s="16" t="s">
        <v>911</v>
      </c>
      <c r="C176" s="16" t="s">
        <v>924</v>
      </c>
      <c r="D176" s="17">
        <v>17.2</v>
      </c>
      <c r="E176" s="17">
        <v>17.2</v>
      </c>
      <c r="F176" s="17">
        <v>17.2</v>
      </c>
      <c r="G176" s="18">
        <f t="shared" si="4"/>
        <v>1</v>
      </c>
      <c r="H176" s="17"/>
      <c r="I176" s="17"/>
      <c r="J176" s="17"/>
      <c r="K176" s="18" t="str">
        <f t="shared" si="5"/>
        <v/>
      </c>
      <c r="L176" s="22" t="s">
        <v>925</v>
      </c>
    </row>
    <row r="177" s="1" customFormat="1" ht="12" customHeight="1" spans="1:12">
      <c r="A177" s="15">
        <v>173</v>
      </c>
      <c r="B177" s="16" t="s">
        <v>911</v>
      </c>
      <c r="C177" s="16" t="s">
        <v>926</v>
      </c>
      <c r="D177" s="17">
        <v>15</v>
      </c>
      <c r="E177" s="17">
        <v>15</v>
      </c>
      <c r="F177" s="17">
        <v>12.584</v>
      </c>
      <c r="G177" s="18">
        <f t="shared" si="4"/>
        <v>0.838933333333333</v>
      </c>
      <c r="H177" s="17"/>
      <c r="I177" s="17"/>
      <c r="J177" s="17"/>
      <c r="K177" s="18" t="str">
        <f t="shared" si="5"/>
        <v/>
      </c>
      <c r="L177" s="22" t="s">
        <v>917</v>
      </c>
    </row>
    <row r="178" s="1" customFormat="1" ht="12" customHeight="1" spans="1:12">
      <c r="A178" s="19">
        <v>174</v>
      </c>
      <c r="B178" s="16" t="s">
        <v>927</v>
      </c>
      <c r="C178" s="16" t="s">
        <v>928</v>
      </c>
      <c r="D178" s="17">
        <v>12</v>
      </c>
      <c r="E178" s="17">
        <v>12</v>
      </c>
      <c r="F178" s="17">
        <v>12</v>
      </c>
      <c r="G178" s="18">
        <f t="shared" si="4"/>
        <v>1</v>
      </c>
      <c r="H178" s="17"/>
      <c r="I178" s="17"/>
      <c r="J178" s="17"/>
      <c r="K178" s="18" t="str">
        <f t="shared" si="5"/>
        <v/>
      </c>
      <c r="L178" s="22" t="s">
        <v>929</v>
      </c>
    </row>
    <row r="179" s="1" customFormat="1" ht="12" customHeight="1" spans="1:12">
      <c r="A179" s="15">
        <v>175</v>
      </c>
      <c r="B179" s="16" t="s">
        <v>927</v>
      </c>
      <c r="C179" s="16" t="s">
        <v>930</v>
      </c>
      <c r="D179" s="17">
        <v>69.6</v>
      </c>
      <c r="E179" s="17">
        <v>69.6</v>
      </c>
      <c r="F179" s="17">
        <v>67.8</v>
      </c>
      <c r="G179" s="18">
        <f t="shared" si="4"/>
        <v>0.974137931034483</v>
      </c>
      <c r="H179" s="17"/>
      <c r="I179" s="17"/>
      <c r="J179" s="17"/>
      <c r="K179" s="18" t="str">
        <f t="shared" si="5"/>
        <v/>
      </c>
      <c r="L179" s="22" t="s">
        <v>931</v>
      </c>
    </row>
    <row r="180" s="1" customFormat="1" ht="12" customHeight="1" spans="1:12">
      <c r="A180" s="19">
        <v>176</v>
      </c>
      <c r="B180" s="16" t="s">
        <v>927</v>
      </c>
      <c r="C180" s="16" t="s">
        <v>932</v>
      </c>
      <c r="D180" s="17">
        <v>48</v>
      </c>
      <c r="E180" s="17">
        <v>48</v>
      </c>
      <c r="F180" s="17">
        <v>47.988535</v>
      </c>
      <c r="G180" s="18">
        <f t="shared" si="4"/>
        <v>0.999761145833333</v>
      </c>
      <c r="H180" s="17"/>
      <c r="I180" s="17"/>
      <c r="J180" s="17"/>
      <c r="K180" s="18" t="str">
        <f t="shared" si="5"/>
        <v/>
      </c>
      <c r="L180" s="22" t="s">
        <v>929</v>
      </c>
    </row>
    <row r="181" s="1" customFormat="1" ht="12" customHeight="1" spans="1:12">
      <c r="A181" s="15">
        <v>177</v>
      </c>
      <c r="B181" s="16" t="s">
        <v>927</v>
      </c>
      <c r="C181" s="16" t="s">
        <v>933</v>
      </c>
      <c r="D181" s="17">
        <v>2.16</v>
      </c>
      <c r="E181" s="17">
        <v>2.16</v>
      </c>
      <c r="F181" s="17">
        <v>2.157</v>
      </c>
      <c r="G181" s="18">
        <f t="shared" si="4"/>
        <v>0.998611111111111</v>
      </c>
      <c r="H181" s="17"/>
      <c r="I181" s="17"/>
      <c r="J181" s="17"/>
      <c r="K181" s="18" t="str">
        <f t="shared" si="5"/>
        <v/>
      </c>
      <c r="L181" s="22" t="s">
        <v>929</v>
      </c>
    </row>
    <row r="182" s="1" customFormat="1" ht="12" customHeight="1" spans="1:12">
      <c r="A182" s="19">
        <v>178</v>
      </c>
      <c r="B182" s="16" t="s">
        <v>927</v>
      </c>
      <c r="C182" s="16" t="s">
        <v>934</v>
      </c>
      <c r="D182" s="17">
        <v>20</v>
      </c>
      <c r="E182" s="17">
        <v>17</v>
      </c>
      <c r="F182" s="17">
        <v>16.997678</v>
      </c>
      <c r="G182" s="18">
        <f t="shared" si="4"/>
        <v>0.999863411764706</v>
      </c>
      <c r="H182" s="17"/>
      <c r="I182" s="17"/>
      <c r="J182" s="17"/>
      <c r="K182" s="18" t="str">
        <f t="shared" si="5"/>
        <v/>
      </c>
      <c r="L182" s="22" t="s">
        <v>929</v>
      </c>
    </row>
    <row r="183" s="1" customFormat="1" ht="12" customHeight="1" spans="1:12">
      <c r="A183" s="15">
        <v>179</v>
      </c>
      <c r="B183" s="16" t="s">
        <v>927</v>
      </c>
      <c r="C183" s="16" t="s">
        <v>935</v>
      </c>
      <c r="D183" s="17">
        <v>8</v>
      </c>
      <c r="E183" s="17">
        <v>8</v>
      </c>
      <c r="F183" s="17">
        <v>8</v>
      </c>
      <c r="G183" s="18">
        <f t="shared" si="4"/>
        <v>1</v>
      </c>
      <c r="H183" s="17"/>
      <c r="I183" s="17"/>
      <c r="J183" s="17"/>
      <c r="K183" s="18" t="str">
        <f t="shared" si="5"/>
        <v/>
      </c>
      <c r="L183" s="22" t="s">
        <v>929</v>
      </c>
    </row>
    <row r="184" s="1" customFormat="1" ht="12" customHeight="1" spans="1:12">
      <c r="A184" s="19">
        <v>180</v>
      </c>
      <c r="B184" s="16" t="s">
        <v>927</v>
      </c>
      <c r="C184" s="16" t="s">
        <v>936</v>
      </c>
      <c r="D184" s="17">
        <v>40</v>
      </c>
      <c r="E184" s="17">
        <v>40</v>
      </c>
      <c r="F184" s="17">
        <v>36.17</v>
      </c>
      <c r="G184" s="18">
        <f t="shared" si="4"/>
        <v>0.90425</v>
      </c>
      <c r="H184" s="17"/>
      <c r="I184" s="17"/>
      <c r="J184" s="17"/>
      <c r="K184" s="18" t="str">
        <f t="shared" si="5"/>
        <v/>
      </c>
      <c r="L184" s="22" t="s">
        <v>929</v>
      </c>
    </row>
    <row r="185" s="1" customFormat="1" ht="12" customHeight="1" spans="1:12">
      <c r="A185" s="15">
        <v>181</v>
      </c>
      <c r="B185" s="16" t="s">
        <v>927</v>
      </c>
      <c r="C185" s="16" t="s">
        <v>937</v>
      </c>
      <c r="D185" s="17">
        <v>0.0001</v>
      </c>
      <c r="E185" s="17">
        <v>0.0001</v>
      </c>
      <c r="F185" s="17"/>
      <c r="G185" s="18">
        <f t="shared" si="4"/>
        <v>0</v>
      </c>
      <c r="H185" s="17"/>
      <c r="I185" s="17"/>
      <c r="J185" s="17"/>
      <c r="K185" s="18" t="str">
        <f t="shared" si="5"/>
        <v/>
      </c>
      <c r="L185" s="22" t="s">
        <v>938</v>
      </c>
    </row>
    <row r="186" s="1" customFormat="1" ht="12" customHeight="1" spans="1:12">
      <c r="A186" s="19">
        <v>182</v>
      </c>
      <c r="B186" s="16" t="s">
        <v>927</v>
      </c>
      <c r="C186" s="16" t="s">
        <v>939</v>
      </c>
      <c r="D186" s="17">
        <v>48</v>
      </c>
      <c r="E186" s="17">
        <v>38</v>
      </c>
      <c r="F186" s="17">
        <v>38</v>
      </c>
      <c r="G186" s="18">
        <f t="shared" si="4"/>
        <v>1</v>
      </c>
      <c r="H186" s="17"/>
      <c r="I186" s="17"/>
      <c r="J186" s="17"/>
      <c r="K186" s="18" t="str">
        <f t="shared" si="5"/>
        <v/>
      </c>
      <c r="L186" s="22" t="s">
        <v>940</v>
      </c>
    </row>
    <row r="187" s="1" customFormat="1" ht="12" customHeight="1" spans="1:12">
      <c r="A187" s="15">
        <v>183</v>
      </c>
      <c r="B187" s="16" t="s">
        <v>927</v>
      </c>
      <c r="C187" s="16" t="s">
        <v>799</v>
      </c>
      <c r="D187" s="17">
        <v>81</v>
      </c>
      <c r="E187" s="17">
        <v>81</v>
      </c>
      <c r="F187" s="17">
        <v>72.203546</v>
      </c>
      <c r="G187" s="18">
        <f t="shared" si="4"/>
        <v>0.891401802469136</v>
      </c>
      <c r="H187" s="17"/>
      <c r="I187" s="17"/>
      <c r="J187" s="17"/>
      <c r="K187" s="18" t="str">
        <f t="shared" si="5"/>
        <v/>
      </c>
      <c r="L187" s="22" t="s">
        <v>941</v>
      </c>
    </row>
    <row r="188" s="1" customFormat="1" ht="12" customHeight="1" spans="1:12">
      <c r="A188" s="19">
        <v>184</v>
      </c>
      <c r="B188" s="16" t="s">
        <v>927</v>
      </c>
      <c r="C188" s="16" t="s">
        <v>942</v>
      </c>
      <c r="D188" s="17">
        <v>16.32</v>
      </c>
      <c r="E188" s="17">
        <v>16.32</v>
      </c>
      <c r="F188" s="17">
        <v>15.96</v>
      </c>
      <c r="G188" s="18">
        <f t="shared" si="4"/>
        <v>0.977941176470588</v>
      </c>
      <c r="H188" s="17"/>
      <c r="I188" s="17"/>
      <c r="J188" s="17"/>
      <c r="K188" s="18" t="str">
        <f t="shared" si="5"/>
        <v/>
      </c>
      <c r="L188" s="22" t="s">
        <v>943</v>
      </c>
    </row>
    <row r="189" s="1" customFormat="1" ht="12" customHeight="1" spans="1:12">
      <c r="A189" s="15">
        <v>185</v>
      </c>
      <c r="B189" s="16" t="s">
        <v>927</v>
      </c>
      <c r="C189" s="16" t="s">
        <v>944</v>
      </c>
      <c r="D189" s="17"/>
      <c r="E189" s="17">
        <v>65</v>
      </c>
      <c r="F189" s="17">
        <v>29.5</v>
      </c>
      <c r="G189" s="18">
        <f t="shared" si="4"/>
        <v>0.453846153846154</v>
      </c>
      <c r="H189" s="17"/>
      <c r="I189" s="17"/>
      <c r="J189" s="17"/>
      <c r="K189" s="18" t="str">
        <f t="shared" si="5"/>
        <v/>
      </c>
      <c r="L189" s="22" t="s">
        <v>945</v>
      </c>
    </row>
    <row r="190" s="1" customFormat="1" ht="12" customHeight="1" spans="1:12">
      <c r="A190" s="19">
        <v>186</v>
      </c>
      <c r="B190" s="16" t="s">
        <v>927</v>
      </c>
      <c r="C190" s="16" t="s">
        <v>946</v>
      </c>
      <c r="D190" s="17">
        <v>16.13</v>
      </c>
      <c r="E190" s="17">
        <v>16.13</v>
      </c>
      <c r="F190" s="17">
        <v>16.128</v>
      </c>
      <c r="G190" s="18">
        <f t="shared" si="4"/>
        <v>0.999876007439554</v>
      </c>
      <c r="H190" s="17"/>
      <c r="I190" s="17"/>
      <c r="J190" s="17"/>
      <c r="K190" s="18" t="str">
        <f t="shared" si="5"/>
        <v/>
      </c>
      <c r="L190" s="22" t="s">
        <v>929</v>
      </c>
    </row>
    <row r="191" s="1" customFormat="1" ht="12" customHeight="1" spans="1:12">
      <c r="A191" s="15">
        <v>187</v>
      </c>
      <c r="B191" s="16" t="s">
        <v>927</v>
      </c>
      <c r="C191" s="16" t="s">
        <v>947</v>
      </c>
      <c r="D191" s="17">
        <v>0.0001</v>
      </c>
      <c r="E191" s="17">
        <v>0.0001</v>
      </c>
      <c r="F191" s="17"/>
      <c r="G191" s="18">
        <f t="shared" si="4"/>
        <v>0</v>
      </c>
      <c r="H191" s="17"/>
      <c r="I191" s="17"/>
      <c r="J191" s="17"/>
      <c r="K191" s="18" t="str">
        <f t="shared" si="5"/>
        <v/>
      </c>
      <c r="L191" s="22" t="s">
        <v>948</v>
      </c>
    </row>
    <row r="192" s="1" customFormat="1" ht="12" customHeight="1" spans="1:12">
      <c r="A192" s="19">
        <v>188</v>
      </c>
      <c r="B192" s="16" t="s">
        <v>927</v>
      </c>
      <c r="C192" s="16" t="s">
        <v>949</v>
      </c>
      <c r="D192" s="17">
        <v>0.0001</v>
      </c>
      <c r="E192" s="17">
        <v>0.0001</v>
      </c>
      <c r="F192" s="17"/>
      <c r="G192" s="18">
        <f t="shared" si="4"/>
        <v>0</v>
      </c>
      <c r="H192" s="17"/>
      <c r="I192" s="17"/>
      <c r="J192" s="17"/>
      <c r="K192" s="18" t="str">
        <f t="shared" si="5"/>
        <v/>
      </c>
      <c r="L192" s="22" t="s">
        <v>950</v>
      </c>
    </row>
    <row r="193" s="1" customFormat="1" ht="12" customHeight="1" spans="1:12">
      <c r="A193" s="15">
        <v>189</v>
      </c>
      <c r="B193" s="16" t="s">
        <v>927</v>
      </c>
      <c r="C193" s="16" t="s">
        <v>951</v>
      </c>
      <c r="D193" s="17"/>
      <c r="E193" s="17"/>
      <c r="F193" s="17"/>
      <c r="G193" s="18" t="str">
        <f t="shared" si="4"/>
        <v/>
      </c>
      <c r="H193" s="17"/>
      <c r="I193" s="17">
        <v>29</v>
      </c>
      <c r="J193" s="17">
        <v>29</v>
      </c>
      <c r="K193" s="18">
        <f t="shared" si="5"/>
        <v>1</v>
      </c>
      <c r="L193" s="22" t="s">
        <v>952</v>
      </c>
    </row>
    <row r="194" s="1" customFormat="1" ht="12" customHeight="1" spans="1:12">
      <c r="A194" s="19">
        <v>190</v>
      </c>
      <c r="B194" s="16" t="s">
        <v>927</v>
      </c>
      <c r="C194" s="16" t="s">
        <v>953</v>
      </c>
      <c r="D194" s="17"/>
      <c r="E194" s="17"/>
      <c r="F194" s="17"/>
      <c r="G194" s="18" t="str">
        <f t="shared" si="4"/>
        <v/>
      </c>
      <c r="H194" s="17">
        <v>40</v>
      </c>
      <c r="I194" s="17">
        <v>40</v>
      </c>
      <c r="J194" s="17"/>
      <c r="K194" s="18">
        <f t="shared" si="5"/>
        <v>0</v>
      </c>
      <c r="L194" s="22" t="s">
        <v>690</v>
      </c>
    </row>
    <row r="195" s="1" customFormat="1" ht="12" customHeight="1" spans="1:12">
      <c r="A195" s="15">
        <v>191</v>
      </c>
      <c r="B195" s="16" t="s">
        <v>927</v>
      </c>
      <c r="C195" s="16" t="s">
        <v>954</v>
      </c>
      <c r="D195" s="17"/>
      <c r="E195" s="17"/>
      <c r="F195" s="17"/>
      <c r="G195" s="18" t="str">
        <f t="shared" si="4"/>
        <v/>
      </c>
      <c r="H195" s="17"/>
      <c r="I195" s="17">
        <v>16.07</v>
      </c>
      <c r="J195" s="17">
        <v>16.07</v>
      </c>
      <c r="K195" s="18">
        <f t="shared" si="5"/>
        <v>1</v>
      </c>
      <c r="L195" s="22" t="s">
        <v>955</v>
      </c>
    </row>
    <row r="196" s="1" customFormat="1" ht="12" customHeight="1" spans="1:12">
      <c r="A196" s="19">
        <v>192</v>
      </c>
      <c r="B196" s="16" t="s">
        <v>927</v>
      </c>
      <c r="C196" s="16" t="s">
        <v>956</v>
      </c>
      <c r="D196" s="17"/>
      <c r="E196" s="17"/>
      <c r="F196" s="17"/>
      <c r="G196" s="18" t="str">
        <f t="shared" si="4"/>
        <v/>
      </c>
      <c r="H196" s="17"/>
      <c r="I196" s="17">
        <v>12.42</v>
      </c>
      <c r="J196" s="17">
        <v>12.42</v>
      </c>
      <c r="K196" s="18">
        <f t="shared" si="5"/>
        <v>1</v>
      </c>
      <c r="L196" s="22" t="s">
        <v>957</v>
      </c>
    </row>
    <row r="197" s="1" customFormat="1" ht="12" customHeight="1" spans="1:12">
      <c r="A197" s="15">
        <v>193</v>
      </c>
      <c r="B197" s="16" t="s">
        <v>927</v>
      </c>
      <c r="C197" s="16" t="s">
        <v>958</v>
      </c>
      <c r="D197" s="17"/>
      <c r="E197" s="17"/>
      <c r="F197" s="17"/>
      <c r="G197" s="18" t="str">
        <f t="shared" ref="G197:G260" si="6">IF(E197=0,"",F197/E197)</f>
        <v/>
      </c>
      <c r="H197" s="17"/>
      <c r="I197" s="17">
        <v>17.88</v>
      </c>
      <c r="J197" s="17">
        <v>17.88</v>
      </c>
      <c r="K197" s="18">
        <f t="shared" ref="K197:K260" si="7">IF(I197=0,"",J197/I197)</f>
        <v>1</v>
      </c>
      <c r="L197" s="22" t="s">
        <v>959</v>
      </c>
    </row>
    <row r="198" s="1" customFormat="1" ht="12" customHeight="1" spans="1:12">
      <c r="A198" s="19">
        <v>194</v>
      </c>
      <c r="B198" s="16" t="s">
        <v>927</v>
      </c>
      <c r="C198" s="16" t="s">
        <v>960</v>
      </c>
      <c r="D198" s="17"/>
      <c r="E198" s="17"/>
      <c r="F198" s="17"/>
      <c r="G198" s="18" t="str">
        <f t="shared" si="6"/>
        <v/>
      </c>
      <c r="H198" s="17"/>
      <c r="I198" s="17">
        <v>80</v>
      </c>
      <c r="J198" s="17">
        <v>80</v>
      </c>
      <c r="K198" s="18">
        <f t="shared" si="7"/>
        <v>1</v>
      </c>
      <c r="L198" s="22" t="s">
        <v>961</v>
      </c>
    </row>
    <row r="199" s="1" customFormat="1" ht="12" customHeight="1" spans="1:12">
      <c r="A199" s="15">
        <v>195</v>
      </c>
      <c r="B199" s="16" t="s">
        <v>927</v>
      </c>
      <c r="C199" s="16" t="s">
        <v>962</v>
      </c>
      <c r="D199" s="17"/>
      <c r="E199" s="17"/>
      <c r="F199" s="17"/>
      <c r="G199" s="18" t="str">
        <f t="shared" si="6"/>
        <v/>
      </c>
      <c r="H199" s="17">
        <v>160</v>
      </c>
      <c r="I199" s="17">
        <v>4.63</v>
      </c>
      <c r="J199" s="17"/>
      <c r="K199" s="18">
        <f t="shared" si="7"/>
        <v>0</v>
      </c>
      <c r="L199" s="22" t="s">
        <v>963</v>
      </c>
    </row>
    <row r="200" s="1" customFormat="1" ht="12" customHeight="1" spans="1:12">
      <c r="A200" s="19">
        <v>196</v>
      </c>
      <c r="B200" s="16" t="s">
        <v>964</v>
      </c>
      <c r="C200" s="16" t="s">
        <v>965</v>
      </c>
      <c r="D200" s="17">
        <v>9</v>
      </c>
      <c r="E200" s="17">
        <v>5</v>
      </c>
      <c r="F200" s="17">
        <v>4.1353</v>
      </c>
      <c r="G200" s="18">
        <f t="shared" si="6"/>
        <v>0.82706</v>
      </c>
      <c r="H200" s="17"/>
      <c r="I200" s="17"/>
      <c r="J200" s="17"/>
      <c r="K200" s="18" t="str">
        <f t="shared" si="7"/>
        <v/>
      </c>
      <c r="L200" s="22" t="s">
        <v>966</v>
      </c>
    </row>
    <row r="201" s="1" customFormat="1" ht="12" customHeight="1" spans="1:12">
      <c r="A201" s="15">
        <v>197</v>
      </c>
      <c r="B201" s="16" t="s">
        <v>964</v>
      </c>
      <c r="C201" s="16" t="s">
        <v>967</v>
      </c>
      <c r="D201" s="17">
        <v>34</v>
      </c>
      <c r="E201" s="17">
        <v>34</v>
      </c>
      <c r="F201" s="17">
        <v>19.7213</v>
      </c>
      <c r="G201" s="18">
        <f t="shared" si="6"/>
        <v>0.580038235294118</v>
      </c>
      <c r="H201" s="17"/>
      <c r="I201" s="17"/>
      <c r="J201" s="17"/>
      <c r="K201" s="18" t="str">
        <f t="shared" si="7"/>
        <v/>
      </c>
      <c r="L201" s="22" t="s">
        <v>968</v>
      </c>
    </row>
    <row r="202" s="1" customFormat="1" ht="12" customHeight="1" spans="1:12">
      <c r="A202" s="19">
        <v>198</v>
      </c>
      <c r="B202" s="16" t="s">
        <v>964</v>
      </c>
      <c r="C202" s="16" t="s">
        <v>969</v>
      </c>
      <c r="D202" s="17">
        <v>30</v>
      </c>
      <c r="E202" s="17">
        <v>30</v>
      </c>
      <c r="F202" s="17">
        <v>29.86</v>
      </c>
      <c r="G202" s="18">
        <f t="shared" si="6"/>
        <v>0.995333333333333</v>
      </c>
      <c r="H202" s="17"/>
      <c r="I202" s="17"/>
      <c r="J202" s="17"/>
      <c r="K202" s="18" t="str">
        <f t="shared" si="7"/>
        <v/>
      </c>
      <c r="L202" s="22" t="s">
        <v>970</v>
      </c>
    </row>
    <row r="203" s="1" customFormat="1" ht="12" customHeight="1" spans="1:12">
      <c r="A203" s="15">
        <v>199</v>
      </c>
      <c r="B203" s="16" t="s">
        <v>964</v>
      </c>
      <c r="C203" s="16" t="s">
        <v>971</v>
      </c>
      <c r="D203" s="17">
        <v>32.25</v>
      </c>
      <c r="E203" s="17">
        <v>32.25</v>
      </c>
      <c r="F203" s="17">
        <v>32.25</v>
      </c>
      <c r="G203" s="18">
        <f t="shared" si="6"/>
        <v>1</v>
      </c>
      <c r="H203" s="17"/>
      <c r="I203" s="17"/>
      <c r="J203" s="17"/>
      <c r="K203" s="18" t="str">
        <f t="shared" si="7"/>
        <v/>
      </c>
      <c r="L203" s="22" t="s">
        <v>972</v>
      </c>
    </row>
    <row r="204" s="1" customFormat="1" ht="12" customHeight="1" spans="1:12">
      <c r="A204" s="19">
        <v>200</v>
      </c>
      <c r="B204" s="16" t="s">
        <v>964</v>
      </c>
      <c r="C204" s="16" t="s">
        <v>971</v>
      </c>
      <c r="D204" s="17"/>
      <c r="E204" s="17">
        <v>66</v>
      </c>
      <c r="F204" s="17"/>
      <c r="G204" s="18">
        <f t="shared" si="6"/>
        <v>0</v>
      </c>
      <c r="H204" s="17"/>
      <c r="I204" s="17"/>
      <c r="J204" s="17"/>
      <c r="K204" s="18" t="str">
        <f t="shared" si="7"/>
        <v/>
      </c>
      <c r="L204" s="22" t="s">
        <v>973</v>
      </c>
    </row>
    <row r="205" s="1" customFormat="1" ht="12" customHeight="1" spans="1:12">
      <c r="A205" s="15">
        <v>201</v>
      </c>
      <c r="B205" s="16" t="s">
        <v>964</v>
      </c>
      <c r="C205" s="16" t="s">
        <v>974</v>
      </c>
      <c r="D205" s="17"/>
      <c r="E205" s="17">
        <v>32.45</v>
      </c>
      <c r="F205" s="17">
        <v>32.45</v>
      </c>
      <c r="G205" s="18">
        <f t="shared" si="6"/>
        <v>1</v>
      </c>
      <c r="H205" s="17"/>
      <c r="I205" s="17"/>
      <c r="J205" s="17"/>
      <c r="K205" s="18" t="str">
        <f t="shared" si="7"/>
        <v/>
      </c>
      <c r="L205" s="22" t="s">
        <v>975</v>
      </c>
    </row>
    <row r="206" s="1" customFormat="1" ht="12" customHeight="1" spans="1:12">
      <c r="A206" s="19">
        <v>202</v>
      </c>
      <c r="B206" s="16" t="s">
        <v>964</v>
      </c>
      <c r="C206" s="16" t="s">
        <v>976</v>
      </c>
      <c r="D206" s="17">
        <v>18</v>
      </c>
      <c r="E206" s="17">
        <v>18</v>
      </c>
      <c r="F206" s="17">
        <v>16</v>
      </c>
      <c r="G206" s="18">
        <f t="shared" si="6"/>
        <v>0.888888888888889</v>
      </c>
      <c r="H206" s="17"/>
      <c r="I206" s="17"/>
      <c r="J206" s="17"/>
      <c r="K206" s="18" t="str">
        <f t="shared" si="7"/>
        <v/>
      </c>
      <c r="L206" s="22" t="s">
        <v>977</v>
      </c>
    </row>
    <row r="207" s="1" customFormat="1" ht="12" customHeight="1" spans="1:12">
      <c r="A207" s="15">
        <v>203</v>
      </c>
      <c r="B207" s="16" t="s">
        <v>964</v>
      </c>
      <c r="C207" s="16" t="s">
        <v>978</v>
      </c>
      <c r="D207" s="17">
        <v>30</v>
      </c>
      <c r="E207" s="17">
        <v>30</v>
      </c>
      <c r="F207" s="17">
        <v>29.8</v>
      </c>
      <c r="G207" s="18">
        <f t="shared" si="6"/>
        <v>0.993333333333333</v>
      </c>
      <c r="H207" s="17"/>
      <c r="I207" s="17"/>
      <c r="J207" s="17"/>
      <c r="K207" s="18" t="str">
        <f t="shared" si="7"/>
        <v/>
      </c>
      <c r="L207" s="22" t="s">
        <v>979</v>
      </c>
    </row>
    <row r="208" s="1" customFormat="1" ht="12" customHeight="1" spans="1:12">
      <c r="A208" s="19">
        <v>204</v>
      </c>
      <c r="B208" s="16" t="s">
        <v>964</v>
      </c>
      <c r="C208" s="16" t="s">
        <v>669</v>
      </c>
      <c r="D208" s="17">
        <v>0.5</v>
      </c>
      <c r="E208" s="17">
        <v>0.5</v>
      </c>
      <c r="F208" s="17"/>
      <c r="G208" s="18">
        <f t="shared" si="6"/>
        <v>0</v>
      </c>
      <c r="H208" s="17"/>
      <c r="I208" s="17"/>
      <c r="J208" s="17"/>
      <c r="K208" s="18" t="str">
        <f t="shared" si="7"/>
        <v/>
      </c>
      <c r="L208" s="22" t="s">
        <v>980</v>
      </c>
    </row>
    <row r="209" s="1" customFormat="1" ht="12" customHeight="1" spans="1:12">
      <c r="A209" s="15">
        <v>205</v>
      </c>
      <c r="B209" s="16" t="s">
        <v>964</v>
      </c>
      <c r="C209" s="16" t="s">
        <v>981</v>
      </c>
      <c r="D209" s="17">
        <v>1</v>
      </c>
      <c r="E209" s="17">
        <v>1</v>
      </c>
      <c r="F209" s="17">
        <v>0.7</v>
      </c>
      <c r="G209" s="18">
        <f t="shared" si="6"/>
        <v>0.7</v>
      </c>
      <c r="H209" s="17"/>
      <c r="I209" s="17"/>
      <c r="J209" s="17"/>
      <c r="K209" s="18" t="str">
        <f t="shared" si="7"/>
        <v/>
      </c>
      <c r="L209" s="22" t="s">
        <v>982</v>
      </c>
    </row>
    <row r="210" s="1" customFormat="1" ht="12" customHeight="1" spans="1:12">
      <c r="A210" s="19">
        <v>206</v>
      </c>
      <c r="B210" s="16" t="s">
        <v>964</v>
      </c>
      <c r="C210" s="16" t="s">
        <v>983</v>
      </c>
      <c r="D210" s="17"/>
      <c r="E210" s="17">
        <v>30</v>
      </c>
      <c r="F210" s="17">
        <v>19.47</v>
      </c>
      <c r="G210" s="18">
        <f t="shared" si="6"/>
        <v>0.649</v>
      </c>
      <c r="H210" s="17"/>
      <c r="I210" s="17"/>
      <c r="J210" s="17"/>
      <c r="K210" s="18" t="str">
        <f t="shared" si="7"/>
        <v/>
      </c>
      <c r="L210" s="22" t="s">
        <v>984</v>
      </c>
    </row>
    <row r="211" s="1" customFormat="1" ht="12" customHeight="1" spans="1:12">
      <c r="A211" s="15">
        <v>207</v>
      </c>
      <c r="B211" s="16" t="s">
        <v>964</v>
      </c>
      <c r="C211" s="16" t="s">
        <v>983</v>
      </c>
      <c r="D211" s="17">
        <v>50</v>
      </c>
      <c r="E211" s="17">
        <v>41</v>
      </c>
      <c r="F211" s="17"/>
      <c r="G211" s="18">
        <f t="shared" si="6"/>
        <v>0</v>
      </c>
      <c r="H211" s="17"/>
      <c r="I211" s="17"/>
      <c r="J211" s="17"/>
      <c r="K211" s="18" t="str">
        <f t="shared" si="7"/>
        <v/>
      </c>
      <c r="L211" s="22" t="s">
        <v>985</v>
      </c>
    </row>
    <row r="212" s="1" customFormat="1" ht="12" customHeight="1" spans="1:12">
      <c r="A212" s="19">
        <v>208</v>
      </c>
      <c r="B212" s="16" t="s">
        <v>964</v>
      </c>
      <c r="C212" s="16" t="s">
        <v>986</v>
      </c>
      <c r="D212" s="17"/>
      <c r="E212" s="17">
        <v>3300</v>
      </c>
      <c r="F212" s="17">
        <v>3300</v>
      </c>
      <c r="G212" s="18">
        <f t="shared" si="6"/>
        <v>1</v>
      </c>
      <c r="H212" s="17"/>
      <c r="I212" s="17"/>
      <c r="J212" s="17"/>
      <c r="K212" s="18" t="str">
        <f t="shared" si="7"/>
        <v/>
      </c>
      <c r="L212" s="22" t="s">
        <v>987</v>
      </c>
    </row>
    <row r="213" s="1" customFormat="1" ht="12" customHeight="1" spans="1:12">
      <c r="A213" s="15">
        <v>209</v>
      </c>
      <c r="B213" s="16" t="s">
        <v>964</v>
      </c>
      <c r="C213" s="16" t="s">
        <v>988</v>
      </c>
      <c r="D213" s="17"/>
      <c r="E213" s="17">
        <v>15.1744</v>
      </c>
      <c r="F213" s="17">
        <v>15.1744</v>
      </c>
      <c r="G213" s="18">
        <f t="shared" si="6"/>
        <v>1</v>
      </c>
      <c r="H213" s="17"/>
      <c r="I213" s="17"/>
      <c r="J213" s="17"/>
      <c r="K213" s="18" t="str">
        <f t="shared" si="7"/>
        <v/>
      </c>
      <c r="L213" s="22" t="s">
        <v>989</v>
      </c>
    </row>
    <row r="214" s="1" customFormat="1" ht="12" customHeight="1" spans="1:12">
      <c r="A214" s="19">
        <v>210</v>
      </c>
      <c r="B214" s="16" t="s">
        <v>964</v>
      </c>
      <c r="C214" s="16" t="s">
        <v>990</v>
      </c>
      <c r="D214" s="17"/>
      <c r="E214" s="17">
        <v>106</v>
      </c>
      <c r="F214" s="17"/>
      <c r="G214" s="18">
        <f t="shared" si="6"/>
        <v>0</v>
      </c>
      <c r="H214" s="17"/>
      <c r="I214" s="17"/>
      <c r="J214" s="17"/>
      <c r="K214" s="18" t="str">
        <f t="shared" si="7"/>
        <v/>
      </c>
      <c r="L214" s="22" t="s">
        <v>991</v>
      </c>
    </row>
    <row r="215" s="1" customFormat="1" ht="12" customHeight="1" spans="1:12">
      <c r="A215" s="15">
        <v>211</v>
      </c>
      <c r="B215" s="16" t="s">
        <v>964</v>
      </c>
      <c r="C215" s="16" t="s">
        <v>992</v>
      </c>
      <c r="D215" s="17"/>
      <c r="E215" s="17">
        <v>44</v>
      </c>
      <c r="F215" s="17"/>
      <c r="G215" s="18">
        <f t="shared" si="6"/>
        <v>0</v>
      </c>
      <c r="H215" s="17"/>
      <c r="I215" s="17"/>
      <c r="J215" s="17"/>
      <c r="K215" s="18" t="str">
        <f t="shared" si="7"/>
        <v/>
      </c>
      <c r="L215" s="22" t="s">
        <v>993</v>
      </c>
    </row>
    <row r="216" s="1" customFormat="1" ht="12" customHeight="1" spans="1:12">
      <c r="A216" s="19">
        <v>212</v>
      </c>
      <c r="B216" s="16" t="s">
        <v>964</v>
      </c>
      <c r="C216" s="16" t="s">
        <v>994</v>
      </c>
      <c r="D216" s="17"/>
      <c r="E216" s="17">
        <v>46.453168</v>
      </c>
      <c r="F216" s="17">
        <v>17.546832</v>
      </c>
      <c r="G216" s="18">
        <f t="shared" si="6"/>
        <v>0.377731654383615</v>
      </c>
      <c r="H216" s="17"/>
      <c r="I216" s="17"/>
      <c r="J216" s="17"/>
      <c r="K216" s="18" t="str">
        <f t="shared" si="7"/>
        <v/>
      </c>
      <c r="L216" s="22" t="s">
        <v>995</v>
      </c>
    </row>
    <row r="217" s="1" customFormat="1" ht="12" customHeight="1" spans="1:12">
      <c r="A217" s="15">
        <v>213</v>
      </c>
      <c r="B217" s="16" t="s">
        <v>964</v>
      </c>
      <c r="C217" s="16" t="s">
        <v>996</v>
      </c>
      <c r="D217" s="17"/>
      <c r="E217" s="17">
        <v>131</v>
      </c>
      <c r="F217" s="17">
        <v>131</v>
      </c>
      <c r="G217" s="18">
        <f t="shared" si="6"/>
        <v>1</v>
      </c>
      <c r="H217" s="17"/>
      <c r="I217" s="17"/>
      <c r="J217" s="17"/>
      <c r="K217" s="18" t="str">
        <f t="shared" si="7"/>
        <v/>
      </c>
      <c r="L217" s="22" t="s">
        <v>997</v>
      </c>
    </row>
    <row r="218" s="1" customFormat="1" ht="12" customHeight="1" spans="1:12">
      <c r="A218" s="19">
        <v>214</v>
      </c>
      <c r="B218" s="16" t="s">
        <v>964</v>
      </c>
      <c r="C218" s="16" t="s">
        <v>998</v>
      </c>
      <c r="D218" s="17"/>
      <c r="E218" s="17">
        <v>20.000054</v>
      </c>
      <c r="F218" s="17">
        <v>19.999946</v>
      </c>
      <c r="G218" s="18">
        <f t="shared" si="6"/>
        <v>0.99999460001458</v>
      </c>
      <c r="H218" s="17"/>
      <c r="I218" s="17"/>
      <c r="J218" s="17"/>
      <c r="K218" s="18" t="str">
        <f t="shared" si="7"/>
        <v/>
      </c>
      <c r="L218" s="22" t="s">
        <v>999</v>
      </c>
    </row>
    <row r="219" s="1" customFormat="1" ht="12" customHeight="1" spans="1:12">
      <c r="A219" s="15">
        <v>215</v>
      </c>
      <c r="B219" s="16" t="s">
        <v>964</v>
      </c>
      <c r="C219" s="16" t="s">
        <v>1000</v>
      </c>
      <c r="D219" s="17"/>
      <c r="E219" s="17"/>
      <c r="F219" s="17">
        <v>100</v>
      </c>
      <c r="G219" s="18" t="str">
        <f t="shared" si="6"/>
        <v/>
      </c>
      <c r="H219" s="17"/>
      <c r="I219" s="17"/>
      <c r="J219" s="17"/>
      <c r="K219" s="18" t="str">
        <f t="shared" si="7"/>
        <v/>
      </c>
      <c r="L219" s="22" t="s">
        <v>1001</v>
      </c>
    </row>
    <row r="220" s="1" customFormat="1" ht="12" customHeight="1" spans="1:12">
      <c r="A220" s="19">
        <v>216</v>
      </c>
      <c r="B220" s="16" t="s">
        <v>964</v>
      </c>
      <c r="C220" s="16" t="s">
        <v>1002</v>
      </c>
      <c r="D220" s="17"/>
      <c r="E220" s="17">
        <v>10</v>
      </c>
      <c r="F220" s="17">
        <v>10</v>
      </c>
      <c r="G220" s="18">
        <f t="shared" si="6"/>
        <v>1</v>
      </c>
      <c r="H220" s="17"/>
      <c r="I220" s="17"/>
      <c r="J220" s="17"/>
      <c r="K220" s="18" t="str">
        <f t="shared" si="7"/>
        <v/>
      </c>
      <c r="L220" s="22" t="s">
        <v>1003</v>
      </c>
    </row>
    <row r="221" s="1" customFormat="1" ht="12" customHeight="1" spans="1:12">
      <c r="A221" s="15">
        <v>217</v>
      </c>
      <c r="B221" s="16" t="s">
        <v>964</v>
      </c>
      <c r="C221" s="16" t="s">
        <v>1004</v>
      </c>
      <c r="D221" s="17">
        <v>22</v>
      </c>
      <c r="E221" s="17">
        <v>22</v>
      </c>
      <c r="F221" s="17">
        <v>22</v>
      </c>
      <c r="G221" s="18">
        <f t="shared" si="6"/>
        <v>1</v>
      </c>
      <c r="H221" s="17"/>
      <c r="I221" s="17"/>
      <c r="J221" s="17"/>
      <c r="K221" s="18" t="str">
        <f t="shared" si="7"/>
        <v/>
      </c>
      <c r="L221" s="22" t="s">
        <v>1005</v>
      </c>
    </row>
    <row r="222" s="1" customFormat="1" ht="12" customHeight="1" spans="1:12">
      <c r="A222" s="19">
        <v>218</v>
      </c>
      <c r="B222" s="16" t="s">
        <v>964</v>
      </c>
      <c r="C222" s="16" t="s">
        <v>1006</v>
      </c>
      <c r="D222" s="17"/>
      <c r="E222" s="17"/>
      <c r="F222" s="17">
        <v>197</v>
      </c>
      <c r="G222" s="18" t="str">
        <f t="shared" si="6"/>
        <v/>
      </c>
      <c r="H222" s="17"/>
      <c r="I222" s="17"/>
      <c r="J222" s="17"/>
      <c r="K222" s="18" t="str">
        <f t="shared" si="7"/>
        <v/>
      </c>
      <c r="L222" s="22" t="s">
        <v>1007</v>
      </c>
    </row>
    <row r="223" s="1" customFormat="1" ht="12" customHeight="1" spans="1:12">
      <c r="A223" s="15">
        <v>219</v>
      </c>
      <c r="B223" s="16" t="s">
        <v>964</v>
      </c>
      <c r="C223" s="16" t="s">
        <v>1008</v>
      </c>
      <c r="D223" s="17">
        <v>8.643825</v>
      </c>
      <c r="E223" s="17">
        <v>8.643825</v>
      </c>
      <c r="F223" s="17">
        <v>8.643825</v>
      </c>
      <c r="G223" s="18">
        <f t="shared" si="6"/>
        <v>1</v>
      </c>
      <c r="H223" s="17"/>
      <c r="I223" s="17"/>
      <c r="J223" s="17"/>
      <c r="K223" s="18" t="str">
        <f t="shared" si="7"/>
        <v/>
      </c>
      <c r="L223" s="22" t="s">
        <v>1009</v>
      </c>
    </row>
    <row r="224" s="1" customFormat="1" ht="12" customHeight="1" spans="1:12">
      <c r="A224" s="19">
        <v>220</v>
      </c>
      <c r="B224" s="16" t="s">
        <v>964</v>
      </c>
      <c r="C224" s="16" t="s">
        <v>1010</v>
      </c>
      <c r="D224" s="17"/>
      <c r="E224" s="17">
        <v>902</v>
      </c>
      <c r="F224" s="17"/>
      <c r="G224" s="18">
        <f t="shared" si="6"/>
        <v>0</v>
      </c>
      <c r="H224" s="17"/>
      <c r="I224" s="17"/>
      <c r="J224" s="17"/>
      <c r="K224" s="18" t="str">
        <f t="shared" si="7"/>
        <v/>
      </c>
      <c r="L224" s="22" t="s">
        <v>1011</v>
      </c>
    </row>
    <row r="225" s="1" customFormat="1" ht="12" customHeight="1" spans="1:12">
      <c r="A225" s="15">
        <v>221</v>
      </c>
      <c r="B225" s="16" t="s">
        <v>964</v>
      </c>
      <c r="C225" s="16" t="s">
        <v>1012</v>
      </c>
      <c r="D225" s="17"/>
      <c r="E225" s="17">
        <v>870</v>
      </c>
      <c r="F225" s="17">
        <v>870</v>
      </c>
      <c r="G225" s="18">
        <f t="shared" si="6"/>
        <v>1</v>
      </c>
      <c r="H225" s="17"/>
      <c r="I225" s="17"/>
      <c r="J225" s="17"/>
      <c r="K225" s="18" t="str">
        <f t="shared" si="7"/>
        <v/>
      </c>
      <c r="L225" s="22" t="s">
        <v>1013</v>
      </c>
    </row>
    <row r="226" s="1" customFormat="1" ht="12" customHeight="1" spans="1:12">
      <c r="A226" s="19">
        <v>222</v>
      </c>
      <c r="B226" s="16" t="s">
        <v>964</v>
      </c>
      <c r="C226" s="16" t="s">
        <v>1014</v>
      </c>
      <c r="D226" s="17"/>
      <c r="E226" s="17">
        <v>800</v>
      </c>
      <c r="F226" s="17">
        <v>800</v>
      </c>
      <c r="G226" s="18">
        <f t="shared" si="6"/>
        <v>1</v>
      </c>
      <c r="H226" s="17"/>
      <c r="I226" s="17"/>
      <c r="J226" s="17"/>
      <c r="K226" s="18" t="str">
        <f t="shared" si="7"/>
        <v/>
      </c>
      <c r="L226" s="22" t="s">
        <v>1015</v>
      </c>
    </row>
    <row r="227" s="1" customFormat="1" ht="12" customHeight="1" spans="1:12">
      <c r="A227" s="15">
        <v>223</v>
      </c>
      <c r="B227" s="16" t="s">
        <v>964</v>
      </c>
      <c r="C227" s="16" t="s">
        <v>1016</v>
      </c>
      <c r="D227" s="17"/>
      <c r="E227" s="17">
        <v>1501</v>
      </c>
      <c r="F227" s="17">
        <v>1501</v>
      </c>
      <c r="G227" s="18">
        <f t="shared" si="6"/>
        <v>1</v>
      </c>
      <c r="H227" s="17"/>
      <c r="I227" s="17"/>
      <c r="J227" s="17"/>
      <c r="K227" s="18" t="str">
        <f t="shared" si="7"/>
        <v/>
      </c>
      <c r="L227" s="22" t="s">
        <v>1017</v>
      </c>
    </row>
    <row r="228" s="1" customFormat="1" ht="12" customHeight="1" spans="1:12">
      <c r="A228" s="19">
        <v>224</v>
      </c>
      <c r="B228" s="16" t="s">
        <v>964</v>
      </c>
      <c r="C228" s="16" t="s">
        <v>1018</v>
      </c>
      <c r="D228" s="17"/>
      <c r="E228" s="17">
        <v>2955</v>
      </c>
      <c r="F228" s="17">
        <v>2955</v>
      </c>
      <c r="G228" s="18">
        <f t="shared" si="6"/>
        <v>1</v>
      </c>
      <c r="H228" s="17"/>
      <c r="I228" s="17"/>
      <c r="J228" s="17"/>
      <c r="K228" s="18" t="str">
        <f t="shared" si="7"/>
        <v/>
      </c>
      <c r="L228" s="22" t="s">
        <v>1019</v>
      </c>
    </row>
    <row r="229" s="1" customFormat="1" ht="12" customHeight="1" spans="1:12">
      <c r="A229" s="15">
        <v>225</v>
      </c>
      <c r="B229" s="16" t="s">
        <v>964</v>
      </c>
      <c r="C229" s="16" t="s">
        <v>1020</v>
      </c>
      <c r="D229" s="17">
        <v>161.05</v>
      </c>
      <c r="E229" s="17">
        <v>161.05</v>
      </c>
      <c r="F229" s="17">
        <v>161.05</v>
      </c>
      <c r="G229" s="18">
        <f t="shared" si="6"/>
        <v>1</v>
      </c>
      <c r="H229" s="17"/>
      <c r="I229" s="17"/>
      <c r="J229" s="17"/>
      <c r="K229" s="18" t="str">
        <f t="shared" si="7"/>
        <v/>
      </c>
      <c r="L229" s="22" t="s">
        <v>1021</v>
      </c>
    </row>
    <row r="230" s="1" customFormat="1" ht="12" customHeight="1" spans="1:12">
      <c r="A230" s="19">
        <v>226</v>
      </c>
      <c r="B230" s="16" t="s">
        <v>964</v>
      </c>
      <c r="C230" s="16" t="s">
        <v>1022</v>
      </c>
      <c r="D230" s="17">
        <v>0.0541</v>
      </c>
      <c r="E230" s="17">
        <v>0.1082</v>
      </c>
      <c r="F230" s="17"/>
      <c r="G230" s="18">
        <f t="shared" si="6"/>
        <v>0</v>
      </c>
      <c r="H230" s="17"/>
      <c r="I230" s="17"/>
      <c r="J230" s="17"/>
      <c r="K230" s="18" t="str">
        <f t="shared" si="7"/>
        <v/>
      </c>
      <c r="L230" s="22" t="s">
        <v>1023</v>
      </c>
    </row>
    <row r="231" s="1" customFormat="1" ht="12" customHeight="1" spans="1:12">
      <c r="A231" s="15">
        <v>227</v>
      </c>
      <c r="B231" s="16" t="s">
        <v>964</v>
      </c>
      <c r="C231" s="16" t="s">
        <v>1024</v>
      </c>
      <c r="D231" s="17"/>
      <c r="E231" s="17"/>
      <c r="F231" s="17">
        <v>758</v>
      </c>
      <c r="G231" s="18" t="str">
        <f t="shared" si="6"/>
        <v/>
      </c>
      <c r="H231" s="17"/>
      <c r="I231" s="17"/>
      <c r="J231" s="17"/>
      <c r="K231" s="18" t="str">
        <f t="shared" si="7"/>
        <v/>
      </c>
      <c r="L231" s="22" t="s">
        <v>1025</v>
      </c>
    </row>
    <row r="232" s="1" customFormat="1" ht="12" customHeight="1" spans="1:12">
      <c r="A232" s="19">
        <v>228</v>
      </c>
      <c r="B232" s="16" t="s">
        <v>964</v>
      </c>
      <c r="C232" s="16" t="s">
        <v>1026</v>
      </c>
      <c r="D232" s="17"/>
      <c r="E232" s="17"/>
      <c r="F232" s="17">
        <v>100</v>
      </c>
      <c r="G232" s="18" t="str">
        <f t="shared" si="6"/>
        <v/>
      </c>
      <c r="H232" s="17"/>
      <c r="I232" s="17"/>
      <c r="J232" s="17"/>
      <c r="K232" s="18" t="str">
        <f t="shared" si="7"/>
        <v/>
      </c>
      <c r="L232" s="22" t="s">
        <v>1027</v>
      </c>
    </row>
    <row r="233" s="1" customFormat="1" ht="12" customHeight="1" spans="1:12">
      <c r="A233" s="15">
        <v>229</v>
      </c>
      <c r="B233" s="16" t="s">
        <v>964</v>
      </c>
      <c r="C233" s="16" t="s">
        <v>1028</v>
      </c>
      <c r="D233" s="17"/>
      <c r="E233" s="17"/>
      <c r="F233" s="17">
        <v>112</v>
      </c>
      <c r="G233" s="18" t="str">
        <f t="shared" si="6"/>
        <v/>
      </c>
      <c r="H233" s="17"/>
      <c r="I233" s="17"/>
      <c r="J233" s="17"/>
      <c r="K233" s="18" t="str">
        <f t="shared" si="7"/>
        <v/>
      </c>
      <c r="L233" s="22" t="s">
        <v>1029</v>
      </c>
    </row>
    <row r="234" s="1" customFormat="1" ht="12" customHeight="1" spans="1:12">
      <c r="A234" s="19">
        <v>230</v>
      </c>
      <c r="B234" s="16" t="s">
        <v>964</v>
      </c>
      <c r="C234" s="16" t="s">
        <v>1030</v>
      </c>
      <c r="D234" s="17"/>
      <c r="E234" s="17">
        <v>1220</v>
      </c>
      <c r="F234" s="17"/>
      <c r="G234" s="18">
        <f t="shared" si="6"/>
        <v>0</v>
      </c>
      <c r="H234" s="17"/>
      <c r="I234" s="17"/>
      <c r="J234" s="17"/>
      <c r="K234" s="18" t="str">
        <f t="shared" si="7"/>
        <v/>
      </c>
      <c r="L234" s="22" t="s">
        <v>1031</v>
      </c>
    </row>
    <row r="235" s="1" customFormat="1" ht="12" customHeight="1" spans="1:12">
      <c r="A235" s="15">
        <v>231</v>
      </c>
      <c r="B235" s="16" t="s">
        <v>964</v>
      </c>
      <c r="C235" s="16" t="s">
        <v>731</v>
      </c>
      <c r="D235" s="17">
        <v>10.6</v>
      </c>
      <c r="E235" s="17">
        <v>10.6</v>
      </c>
      <c r="F235" s="17">
        <v>10.063358</v>
      </c>
      <c r="G235" s="18">
        <f t="shared" si="6"/>
        <v>0.949373396226415</v>
      </c>
      <c r="H235" s="17"/>
      <c r="I235" s="17"/>
      <c r="J235" s="17"/>
      <c r="K235" s="18" t="str">
        <f t="shared" si="7"/>
        <v/>
      </c>
      <c r="L235" s="22" t="s">
        <v>1032</v>
      </c>
    </row>
    <row r="236" s="1" customFormat="1" ht="12" customHeight="1" spans="1:12">
      <c r="A236" s="19">
        <v>232</v>
      </c>
      <c r="B236" s="16" t="s">
        <v>964</v>
      </c>
      <c r="C236" s="16" t="s">
        <v>1033</v>
      </c>
      <c r="D236" s="17">
        <v>69</v>
      </c>
      <c r="E236" s="17">
        <v>69</v>
      </c>
      <c r="F236" s="17">
        <v>14.758024</v>
      </c>
      <c r="G236" s="18">
        <f t="shared" si="6"/>
        <v>0.213884405797101</v>
      </c>
      <c r="H236" s="17"/>
      <c r="I236" s="17"/>
      <c r="J236" s="17"/>
      <c r="K236" s="18" t="str">
        <f t="shared" si="7"/>
        <v/>
      </c>
      <c r="L236" s="22" t="s">
        <v>1034</v>
      </c>
    </row>
    <row r="237" s="1" customFormat="1" ht="12" customHeight="1" spans="1:12">
      <c r="A237" s="15">
        <v>233</v>
      </c>
      <c r="B237" s="16" t="s">
        <v>964</v>
      </c>
      <c r="C237" s="16" t="s">
        <v>1033</v>
      </c>
      <c r="D237" s="17">
        <v>42.328</v>
      </c>
      <c r="E237" s="17">
        <v>42.328</v>
      </c>
      <c r="F237" s="17">
        <v>42.328</v>
      </c>
      <c r="G237" s="18">
        <f t="shared" si="6"/>
        <v>1</v>
      </c>
      <c r="H237" s="17"/>
      <c r="I237" s="17"/>
      <c r="J237" s="17"/>
      <c r="K237" s="18" t="str">
        <f t="shared" si="7"/>
        <v/>
      </c>
      <c r="L237" s="22" t="s">
        <v>972</v>
      </c>
    </row>
    <row r="238" s="1" customFormat="1" ht="12" customHeight="1" spans="1:12">
      <c r="A238" s="19">
        <v>234</v>
      </c>
      <c r="B238" s="16" t="s">
        <v>964</v>
      </c>
      <c r="C238" s="16" t="s">
        <v>1035</v>
      </c>
      <c r="D238" s="17">
        <v>2</v>
      </c>
      <c r="E238" s="17">
        <v>2</v>
      </c>
      <c r="F238" s="17">
        <v>0.472</v>
      </c>
      <c r="G238" s="18">
        <f t="shared" si="6"/>
        <v>0.236</v>
      </c>
      <c r="H238" s="17"/>
      <c r="I238" s="17"/>
      <c r="J238" s="17"/>
      <c r="K238" s="18" t="str">
        <f t="shared" si="7"/>
        <v/>
      </c>
      <c r="L238" s="22" t="s">
        <v>982</v>
      </c>
    </row>
    <row r="239" s="1" customFormat="1" ht="12" customHeight="1" spans="1:12">
      <c r="A239" s="15">
        <v>235</v>
      </c>
      <c r="B239" s="16" t="s">
        <v>964</v>
      </c>
      <c r="C239" s="16" t="s">
        <v>1036</v>
      </c>
      <c r="D239" s="17">
        <v>55.2</v>
      </c>
      <c r="E239" s="17">
        <v>55.2</v>
      </c>
      <c r="F239" s="17">
        <v>55.2</v>
      </c>
      <c r="G239" s="18">
        <f t="shared" si="6"/>
        <v>1</v>
      </c>
      <c r="H239" s="17"/>
      <c r="I239" s="17"/>
      <c r="J239" s="17"/>
      <c r="K239" s="18" t="str">
        <f t="shared" si="7"/>
        <v/>
      </c>
      <c r="L239" s="22" t="s">
        <v>982</v>
      </c>
    </row>
    <row r="240" s="1" customFormat="1" ht="12" customHeight="1" spans="1:12">
      <c r="A240" s="19">
        <v>236</v>
      </c>
      <c r="B240" s="16" t="s">
        <v>964</v>
      </c>
      <c r="C240" s="16" t="s">
        <v>1037</v>
      </c>
      <c r="D240" s="17"/>
      <c r="E240" s="17">
        <v>12</v>
      </c>
      <c r="F240" s="17">
        <v>6</v>
      </c>
      <c r="G240" s="18">
        <f t="shared" si="6"/>
        <v>0.5</v>
      </c>
      <c r="H240" s="17"/>
      <c r="I240" s="17"/>
      <c r="J240" s="17"/>
      <c r="K240" s="18" t="str">
        <f t="shared" si="7"/>
        <v/>
      </c>
      <c r="L240" s="22" t="s">
        <v>1038</v>
      </c>
    </row>
    <row r="241" s="1" customFormat="1" ht="12" customHeight="1" spans="1:12">
      <c r="A241" s="15">
        <v>237</v>
      </c>
      <c r="B241" s="16" t="s">
        <v>964</v>
      </c>
      <c r="C241" s="16" t="s">
        <v>1039</v>
      </c>
      <c r="D241" s="17"/>
      <c r="E241" s="17">
        <v>43</v>
      </c>
      <c r="F241" s="17">
        <v>43</v>
      </c>
      <c r="G241" s="18">
        <f t="shared" si="6"/>
        <v>1</v>
      </c>
      <c r="H241" s="17"/>
      <c r="I241" s="17"/>
      <c r="J241" s="17"/>
      <c r="K241" s="18" t="str">
        <f t="shared" si="7"/>
        <v/>
      </c>
      <c r="L241" s="22" t="s">
        <v>1040</v>
      </c>
    </row>
    <row r="242" s="1" customFormat="1" ht="12" customHeight="1" spans="1:12">
      <c r="A242" s="19">
        <v>238</v>
      </c>
      <c r="B242" s="16" t="s">
        <v>964</v>
      </c>
      <c r="C242" s="16" t="s">
        <v>1039</v>
      </c>
      <c r="D242" s="17">
        <v>762</v>
      </c>
      <c r="E242" s="17">
        <v>280.32582</v>
      </c>
      <c r="F242" s="17">
        <v>280.32582</v>
      </c>
      <c r="G242" s="18">
        <f t="shared" si="6"/>
        <v>1</v>
      </c>
      <c r="H242" s="17"/>
      <c r="I242" s="17"/>
      <c r="J242" s="17"/>
      <c r="K242" s="18" t="str">
        <f t="shared" si="7"/>
        <v/>
      </c>
      <c r="L242" s="22" t="s">
        <v>1041</v>
      </c>
    </row>
    <row r="243" s="1" customFormat="1" ht="12" customHeight="1" spans="1:12">
      <c r="A243" s="15">
        <v>239</v>
      </c>
      <c r="B243" s="16" t="s">
        <v>964</v>
      </c>
      <c r="C243" s="16" t="s">
        <v>1042</v>
      </c>
      <c r="D243" s="17"/>
      <c r="E243" s="17">
        <v>8.4</v>
      </c>
      <c r="F243" s="17">
        <v>8.4</v>
      </c>
      <c r="G243" s="18">
        <f t="shared" si="6"/>
        <v>1</v>
      </c>
      <c r="H243" s="17"/>
      <c r="I243" s="17"/>
      <c r="J243" s="17"/>
      <c r="K243" s="18" t="str">
        <f t="shared" si="7"/>
        <v/>
      </c>
      <c r="L243" s="22" t="s">
        <v>975</v>
      </c>
    </row>
    <row r="244" s="1" customFormat="1" ht="12" customHeight="1" spans="1:12">
      <c r="A244" s="19">
        <v>240</v>
      </c>
      <c r="B244" s="16" t="s">
        <v>964</v>
      </c>
      <c r="C244" s="16" t="s">
        <v>1043</v>
      </c>
      <c r="D244" s="17">
        <v>2</v>
      </c>
      <c r="E244" s="17">
        <v>2</v>
      </c>
      <c r="F244" s="17">
        <v>1.8</v>
      </c>
      <c r="G244" s="18">
        <f t="shared" si="6"/>
        <v>0.9</v>
      </c>
      <c r="H244" s="17"/>
      <c r="I244" s="17"/>
      <c r="J244" s="17"/>
      <c r="K244" s="18" t="str">
        <f t="shared" si="7"/>
        <v/>
      </c>
      <c r="L244" s="22" t="s">
        <v>982</v>
      </c>
    </row>
    <row r="245" s="1" customFormat="1" ht="12" customHeight="1" spans="1:12">
      <c r="A245" s="15">
        <v>241</v>
      </c>
      <c r="B245" s="16" t="s">
        <v>964</v>
      </c>
      <c r="C245" s="16" t="s">
        <v>1044</v>
      </c>
      <c r="D245" s="17"/>
      <c r="E245" s="17">
        <v>29.252</v>
      </c>
      <c r="F245" s="17">
        <v>8.6172</v>
      </c>
      <c r="G245" s="18">
        <f t="shared" si="6"/>
        <v>0.294584985642007</v>
      </c>
      <c r="H245" s="17"/>
      <c r="I245" s="17"/>
      <c r="J245" s="17"/>
      <c r="K245" s="18" t="str">
        <f t="shared" si="7"/>
        <v/>
      </c>
      <c r="L245" s="22" t="s">
        <v>1045</v>
      </c>
    </row>
    <row r="246" s="1" customFormat="1" ht="12" customHeight="1" spans="1:12">
      <c r="A246" s="19">
        <v>242</v>
      </c>
      <c r="B246" s="16" t="s">
        <v>964</v>
      </c>
      <c r="C246" s="16" t="s">
        <v>1046</v>
      </c>
      <c r="D246" s="17">
        <v>1</v>
      </c>
      <c r="E246" s="17">
        <v>1</v>
      </c>
      <c r="F246" s="17">
        <v>0.6</v>
      </c>
      <c r="G246" s="18">
        <f t="shared" si="6"/>
        <v>0.6</v>
      </c>
      <c r="H246" s="17"/>
      <c r="I246" s="17"/>
      <c r="J246" s="17"/>
      <c r="K246" s="18" t="str">
        <f t="shared" si="7"/>
        <v/>
      </c>
      <c r="L246" s="22" t="s">
        <v>1047</v>
      </c>
    </row>
    <row r="247" s="1" customFormat="1" ht="12" customHeight="1" spans="1:12">
      <c r="A247" s="15">
        <v>243</v>
      </c>
      <c r="B247" s="16" t="s">
        <v>964</v>
      </c>
      <c r="C247" s="16" t="s">
        <v>1048</v>
      </c>
      <c r="D247" s="17">
        <v>4</v>
      </c>
      <c r="E247" s="17">
        <v>4</v>
      </c>
      <c r="F247" s="17">
        <v>4</v>
      </c>
      <c r="G247" s="18">
        <f t="shared" si="6"/>
        <v>1</v>
      </c>
      <c r="H247" s="17"/>
      <c r="I247" s="17"/>
      <c r="J247" s="17"/>
      <c r="K247" s="18" t="str">
        <f t="shared" si="7"/>
        <v/>
      </c>
      <c r="L247" s="22" t="s">
        <v>1049</v>
      </c>
    </row>
    <row r="248" s="1" customFormat="1" ht="12" customHeight="1" spans="1:12">
      <c r="A248" s="19">
        <v>244</v>
      </c>
      <c r="B248" s="16" t="s">
        <v>964</v>
      </c>
      <c r="C248" s="16" t="s">
        <v>1050</v>
      </c>
      <c r="D248" s="17">
        <v>10</v>
      </c>
      <c r="E248" s="17">
        <v>10</v>
      </c>
      <c r="F248" s="17">
        <v>9.04</v>
      </c>
      <c r="G248" s="18">
        <f t="shared" si="6"/>
        <v>0.904</v>
      </c>
      <c r="H248" s="17"/>
      <c r="I248" s="17"/>
      <c r="J248" s="17"/>
      <c r="K248" s="18" t="str">
        <f t="shared" si="7"/>
        <v/>
      </c>
      <c r="L248" s="22" t="s">
        <v>1051</v>
      </c>
    </row>
    <row r="249" s="1" customFormat="1" ht="12" customHeight="1" spans="1:12">
      <c r="A249" s="15">
        <v>245</v>
      </c>
      <c r="B249" s="16" t="s">
        <v>964</v>
      </c>
      <c r="C249" s="16" t="s">
        <v>1052</v>
      </c>
      <c r="D249" s="17">
        <v>50</v>
      </c>
      <c r="E249" s="17">
        <v>50</v>
      </c>
      <c r="F249" s="17">
        <v>40</v>
      </c>
      <c r="G249" s="18">
        <f t="shared" si="6"/>
        <v>0.8</v>
      </c>
      <c r="H249" s="17"/>
      <c r="I249" s="17"/>
      <c r="J249" s="17"/>
      <c r="K249" s="18" t="str">
        <f t="shared" si="7"/>
        <v/>
      </c>
      <c r="L249" s="22" t="s">
        <v>1053</v>
      </c>
    </row>
    <row r="250" s="1" customFormat="1" ht="12" customHeight="1" spans="1:12">
      <c r="A250" s="19">
        <v>246</v>
      </c>
      <c r="B250" s="16" t="s">
        <v>964</v>
      </c>
      <c r="C250" s="16" t="s">
        <v>1054</v>
      </c>
      <c r="D250" s="17">
        <v>30</v>
      </c>
      <c r="E250" s="17">
        <v>30</v>
      </c>
      <c r="F250" s="17">
        <v>29.79</v>
      </c>
      <c r="G250" s="18">
        <f t="shared" si="6"/>
        <v>0.993</v>
      </c>
      <c r="H250" s="17"/>
      <c r="I250" s="17"/>
      <c r="J250" s="17"/>
      <c r="K250" s="18" t="str">
        <f t="shared" si="7"/>
        <v/>
      </c>
      <c r="L250" s="22" t="s">
        <v>1055</v>
      </c>
    </row>
    <row r="251" s="1" customFormat="1" ht="12" customHeight="1" spans="1:12">
      <c r="A251" s="15">
        <v>247</v>
      </c>
      <c r="B251" s="16" t="s">
        <v>964</v>
      </c>
      <c r="C251" s="16" t="s">
        <v>1056</v>
      </c>
      <c r="D251" s="17">
        <v>10</v>
      </c>
      <c r="E251" s="17">
        <v>10</v>
      </c>
      <c r="F251" s="17">
        <v>8.86485</v>
      </c>
      <c r="G251" s="18">
        <f t="shared" si="6"/>
        <v>0.886485</v>
      </c>
      <c r="H251" s="17"/>
      <c r="I251" s="17"/>
      <c r="J251" s="17"/>
      <c r="K251" s="18" t="str">
        <f t="shared" si="7"/>
        <v/>
      </c>
      <c r="L251" s="22" t="s">
        <v>982</v>
      </c>
    </row>
    <row r="252" s="1" customFormat="1" ht="12" customHeight="1" spans="1:12">
      <c r="A252" s="19">
        <v>248</v>
      </c>
      <c r="B252" s="16" t="s">
        <v>964</v>
      </c>
      <c r="C252" s="16" t="s">
        <v>1057</v>
      </c>
      <c r="D252" s="17"/>
      <c r="E252" s="17"/>
      <c r="F252" s="17"/>
      <c r="G252" s="18" t="str">
        <f t="shared" si="6"/>
        <v/>
      </c>
      <c r="H252" s="17">
        <v>506.86</v>
      </c>
      <c r="I252" s="17"/>
      <c r="J252" s="17"/>
      <c r="K252" s="18" t="str">
        <f t="shared" si="7"/>
        <v/>
      </c>
      <c r="L252" s="22" t="s">
        <v>1058</v>
      </c>
    </row>
    <row r="253" s="1" customFormat="1" ht="12" customHeight="1" spans="1:12">
      <c r="A253" s="15">
        <v>249</v>
      </c>
      <c r="B253" s="16" t="s">
        <v>964</v>
      </c>
      <c r="C253" s="16" t="s">
        <v>1057</v>
      </c>
      <c r="D253" s="17"/>
      <c r="E253" s="17"/>
      <c r="F253" s="17"/>
      <c r="G253" s="18" t="str">
        <f t="shared" si="6"/>
        <v/>
      </c>
      <c r="H253" s="17"/>
      <c r="I253" s="17">
        <v>506.856</v>
      </c>
      <c r="J253" s="17">
        <v>506.856</v>
      </c>
      <c r="K253" s="18">
        <f t="shared" si="7"/>
        <v>1</v>
      </c>
      <c r="L253" s="22" t="s">
        <v>1059</v>
      </c>
    </row>
    <row r="254" s="1" customFormat="1" ht="12" customHeight="1" spans="1:12">
      <c r="A254" s="19">
        <v>250</v>
      </c>
      <c r="B254" s="16" t="s">
        <v>1060</v>
      </c>
      <c r="C254" s="16" t="s">
        <v>1061</v>
      </c>
      <c r="D254" s="17">
        <v>0.3</v>
      </c>
      <c r="E254" s="17">
        <v>0.3</v>
      </c>
      <c r="F254" s="17">
        <v>0.3</v>
      </c>
      <c r="G254" s="18">
        <f t="shared" si="6"/>
        <v>1</v>
      </c>
      <c r="H254" s="17"/>
      <c r="I254" s="17"/>
      <c r="J254" s="17"/>
      <c r="K254" s="18" t="str">
        <f t="shared" si="7"/>
        <v/>
      </c>
      <c r="L254" s="22" t="s">
        <v>1062</v>
      </c>
    </row>
    <row r="255" s="1" customFormat="1" ht="12" customHeight="1" spans="1:12">
      <c r="A255" s="15">
        <v>251</v>
      </c>
      <c r="B255" s="16" t="s">
        <v>1060</v>
      </c>
      <c r="C255" s="16" t="s">
        <v>684</v>
      </c>
      <c r="D255" s="17">
        <v>0.2</v>
      </c>
      <c r="E255" s="17">
        <v>0.2</v>
      </c>
      <c r="F255" s="17">
        <v>0.198</v>
      </c>
      <c r="G255" s="18">
        <f t="shared" si="6"/>
        <v>0.99</v>
      </c>
      <c r="H255" s="17"/>
      <c r="I255" s="17"/>
      <c r="J255" s="17"/>
      <c r="K255" s="18" t="str">
        <f t="shared" si="7"/>
        <v/>
      </c>
      <c r="L255" s="22" t="s">
        <v>1063</v>
      </c>
    </row>
    <row r="256" s="1" customFormat="1" ht="12" customHeight="1" spans="1:12">
      <c r="A256" s="19">
        <v>252</v>
      </c>
      <c r="B256" s="16" t="s">
        <v>1060</v>
      </c>
      <c r="C256" s="16" t="s">
        <v>1064</v>
      </c>
      <c r="D256" s="17"/>
      <c r="E256" s="17">
        <v>10</v>
      </c>
      <c r="F256" s="17">
        <v>10</v>
      </c>
      <c r="G256" s="18">
        <f t="shared" si="6"/>
        <v>1</v>
      </c>
      <c r="H256" s="17"/>
      <c r="I256" s="17"/>
      <c r="J256" s="17"/>
      <c r="K256" s="18" t="str">
        <f t="shared" si="7"/>
        <v/>
      </c>
      <c r="L256" s="22" t="s">
        <v>1065</v>
      </c>
    </row>
    <row r="257" s="1" customFormat="1" ht="12" customHeight="1" spans="1:12">
      <c r="A257" s="15">
        <v>253</v>
      </c>
      <c r="B257" s="16" t="s">
        <v>1060</v>
      </c>
      <c r="C257" s="16" t="s">
        <v>1066</v>
      </c>
      <c r="D257" s="17">
        <v>50</v>
      </c>
      <c r="E257" s="17">
        <v>50</v>
      </c>
      <c r="F257" s="17">
        <v>50</v>
      </c>
      <c r="G257" s="18">
        <f t="shared" si="6"/>
        <v>1</v>
      </c>
      <c r="H257" s="17"/>
      <c r="I257" s="17"/>
      <c r="J257" s="17"/>
      <c r="K257" s="18" t="str">
        <f t="shared" si="7"/>
        <v/>
      </c>
      <c r="L257" s="22" t="s">
        <v>1067</v>
      </c>
    </row>
    <row r="258" s="1" customFormat="1" ht="12" customHeight="1" spans="1:12">
      <c r="A258" s="19">
        <v>254</v>
      </c>
      <c r="B258" s="16" t="s">
        <v>1060</v>
      </c>
      <c r="C258" s="16" t="s">
        <v>1068</v>
      </c>
      <c r="D258" s="17"/>
      <c r="E258" s="17">
        <v>3.87</v>
      </c>
      <c r="F258" s="17">
        <v>3.87</v>
      </c>
      <c r="G258" s="18">
        <f t="shared" si="6"/>
        <v>1</v>
      </c>
      <c r="H258" s="17"/>
      <c r="I258" s="17"/>
      <c r="J258" s="17"/>
      <c r="K258" s="18" t="str">
        <f t="shared" si="7"/>
        <v/>
      </c>
      <c r="L258" s="22" t="s">
        <v>1069</v>
      </c>
    </row>
    <row r="259" s="1" customFormat="1" ht="12" customHeight="1" spans="1:12">
      <c r="A259" s="15">
        <v>255</v>
      </c>
      <c r="B259" s="16" t="s">
        <v>1060</v>
      </c>
      <c r="C259" s="16" t="s">
        <v>1070</v>
      </c>
      <c r="D259" s="17"/>
      <c r="E259" s="17">
        <v>3</v>
      </c>
      <c r="F259" s="17">
        <v>3</v>
      </c>
      <c r="G259" s="18">
        <f t="shared" si="6"/>
        <v>1</v>
      </c>
      <c r="H259" s="17"/>
      <c r="I259" s="17"/>
      <c r="J259" s="17"/>
      <c r="K259" s="18" t="str">
        <f t="shared" si="7"/>
        <v/>
      </c>
      <c r="L259" s="22" t="s">
        <v>1071</v>
      </c>
    </row>
    <row r="260" s="1" customFormat="1" ht="12" customHeight="1" spans="1:12">
      <c r="A260" s="19">
        <v>256</v>
      </c>
      <c r="B260" s="16" t="s">
        <v>1060</v>
      </c>
      <c r="C260" s="16" t="s">
        <v>1072</v>
      </c>
      <c r="D260" s="17"/>
      <c r="E260" s="17">
        <v>6.3</v>
      </c>
      <c r="F260" s="17">
        <v>6.3</v>
      </c>
      <c r="G260" s="18">
        <f t="shared" si="6"/>
        <v>1</v>
      </c>
      <c r="H260" s="17"/>
      <c r="I260" s="17"/>
      <c r="J260" s="17"/>
      <c r="K260" s="18" t="str">
        <f t="shared" si="7"/>
        <v/>
      </c>
      <c r="L260" s="22" t="s">
        <v>1073</v>
      </c>
    </row>
    <row r="261" s="1" customFormat="1" ht="12" customHeight="1" spans="1:12">
      <c r="A261" s="15">
        <v>257</v>
      </c>
      <c r="B261" s="16" t="s">
        <v>1060</v>
      </c>
      <c r="C261" s="16" t="s">
        <v>1074</v>
      </c>
      <c r="D261" s="17"/>
      <c r="E261" s="17">
        <v>6.33</v>
      </c>
      <c r="F261" s="17">
        <v>6.282548</v>
      </c>
      <c r="G261" s="18">
        <f t="shared" ref="G261:G324" si="8">IF(E261=0,"",F261/E261)</f>
        <v>0.992503633491311</v>
      </c>
      <c r="H261" s="17"/>
      <c r="I261" s="17"/>
      <c r="J261" s="17"/>
      <c r="K261" s="18" t="str">
        <f t="shared" ref="K261:K324" si="9">IF(I261=0,"",J261/I261)</f>
        <v/>
      </c>
      <c r="L261" s="22" t="s">
        <v>1075</v>
      </c>
    </row>
    <row r="262" s="1" customFormat="1" ht="12" customHeight="1" spans="1:12">
      <c r="A262" s="19">
        <v>258</v>
      </c>
      <c r="B262" s="16" t="s">
        <v>1060</v>
      </c>
      <c r="C262" s="16" t="s">
        <v>1076</v>
      </c>
      <c r="D262" s="17">
        <v>4</v>
      </c>
      <c r="E262" s="17">
        <v>4</v>
      </c>
      <c r="F262" s="17">
        <v>3.98806</v>
      </c>
      <c r="G262" s="18">
        <f t="shared" si="8"/>
        <v>0.997015</v>
      </c>
      <c r="H262" s="17"/>
      <c r="I262" s="17"/>
      <c r="J262" s="17"/>
      <c r="K262" s="18" t="str">
        <f t="shared" si="9"/>
        <v/>
      </c>
      <c r="L262" s="22" t="s">
        <v>1062</v>
      </c>
    </row>
    <row r="263" s="1" customFormat="1" ht="12" customHeight="1" spans="1:12">
      <c r="A263" s="15">
        <v>259</v>
      </c>
      <c r="B263" s="16" t="s">
        <v>1060</v>
      </c>
      <c r="C263" s="16" t="s">
        <v>1077</v>
      </c>
      <c r="D263" s="17">
        <v>1.8</v>
      </c>
      <c r="E263" s="17">
        <v>1.8</v>
      </c>
      <c r="F263" s="17">
        <v>1.8</v>
      </c>
      <c r="G263" s="18">
        <f t="shared" si="8"/>
        <v>1</v>
      </c>
      <c r="H263" s="17"/>
      <c r="I263" s="17"/>
      <c r="J263" s="17"/>
      <c r="K263" s="18" t="str">
        <f t="shared" si="9"/>
        <v/>
      </c>
      <c r="L263" s="22" t="s">
        <v>1078</v>
      </c>
    </row>
    <row r="264" s="1" customFormat="1" ht="12" customHeight="1" spans="1:12">
      <c r="A264" s="19">
        <v>260</v>
      </c>
      <c r="B264" s="16" t="s">
        <v>1060</v>
      </c>
      <c r="C264" s="16" t="s">
        <v>1079</v>
      </c>
      <c r="D264" s="17">
        <v>70</v>
      </c>
      <c r="E264" s="17">
        <v>50</v>
      </c>
      <c r="F264" s="17">
        <v>32.90585</v>
      </c>
      <c r="G264" s="18">
        <f t="shared" si="8"/>
        <v>0.658117</v>
      </c>
      <c r="H264" s="17"/>
      <c r="I264" s="17"/>
      <c r="J264" s="17"/>
      <c r="K264" s="18" t="str">
        <f t="shared" si="9"/>
        <v/>
      </c>
      <c r="L264" s="22" t="s">
        <v>1080</v>
      </c>
    </row>
    <row r="265" s="1" customFormat="1" ht="12" customHeight="1" spans="1:12">
      <c r="A265" s="15">
        <v>261</v>
      </c>
      <c r="B265" s="16" t="s">
        <v>1081</v>
      </c>
      <c r="C265" s="16" t="s">
        <v>1082</v>
      </c>
      <c r="D265" s="17"/>
      <c r="E265" s="17">
        <v>3</v>
      </c>
      <c r="F265" s="17">
        <v>2.729572</v>
      </c>
      <c r="G265" s="18">
        <f t="shared" si="8"/>
        <v>0.909857333333333</v>
      </c>
      <c r="H265" s="17"/>
      <c r="I265" s="17"/>
      <c r="J265" s="17"/>
      <c r="K265" s="18" t="str">
        <f t="shared" si="9"/>
        <v/>
      </c>
      <c r="L265" s="22" t="s">
        <v>1083</v>
      </c>
    </row>
    <row r="266" s="1" customFormat="1" ht="12" customHeight="1" spans="1:12">
      <c r="A266" s="19">
        <v>262</v>
      </c>
      <c r="B266" s="16" t="s">
        <v>1081</v>
      </c>
      <c r="C266" s="16" t="s">
        <v>649</v>
      </c>
      <c r="D266" s="17">
        <v>0.5</v>
      </c>
      <c r="E266" s="17">
        <v>0.5</v>
      </c>
      <c r="F266" s="17">
        <v>0.199</v>
      </c>
      <c r="G266" s="18">
        <f t="shared" si="8"/>
        <v>0.398</v>
      </c>
      <c r="H266" s="17"/>
      <c r="I266" s="17"/>
      <c r="J266" s="17"/>
      <c r="K266" s="18" t="str">
        <f t="shared" si="9"/>
        <v/>
      </c>
      <c r="L266" s="22" t="s">
        <v>1063</v>
      </c>
    </row>
    <row r="267" s="1" customFormat="1" ht="12" customHeight="1" spans="1:12">
      <c r="A267" s="15">
        <v>263</v>
      </c>
      <c r="B267" s="16" t="s">
        <v>1081</v>
      </c>
      <c r="C267" s="16" t="s">
        <v>1084</v>
      </c>
      <c r="D267" s="17"/>
      <c r="E267" s="17">
        <v>1.1</v>
      </c>
      <c r="F267" s="17">
        <v>1.1</v>
      </c>
      <c r="G267" s="18">
        <f t="shared" si="8"/>
        <v>1</v>
      </c>
      <c r="H267" s="17"/>
      <c r="I267" s="17"/>
      <c r="J267" s="17"/>
      <c r="K267" s="18" t="str">
        <f t="shared" si="9"/>
        <v/>
      </c>
      <c r="L267" s="22" t="s">
        <v>1085</v>
      </c>
    </row>
    <row r="268" s="1" customFormat="1" ht="12" customHeight="1" spans="1:12">
      <c r="A268" s="19">
        <v>264</v>
      </c>
      <c r="B268" s="16" t="s">
        <v>1081</v>
      </c>
      <c r="C268" s="16" t="s">
        <v>1086</v>
      </c>
      <c r="D268" s="17"/>
      <c r="E268" s="17"/>
      <c r="F268" s="17">
        <v>0.36</v>
      </c>
      <c r="G268" s="18" t="str">
        <f t="shared" si="8"/>
        <v/>
      </c>
      <c r="H268" s="17"/>
      <c r="I268" s="17"/>
      <c r="J268" s="17"/>
      <c r="K268" s="18" t="str">
        <f t="shared" si="9"/>
        <v/>
      </c>
      <c r="L268" s="22" t="s">
        <v>1087</v>
      </c>
    </row>
    <row r="269" s="1" customFormat="1" ht="12" customHeight="1" spans="1:12">
      <c r="A269" s="15">
        <v>265</v>
      </c>
      <c r="B269" s="16" t="s">
        <v>1081</v>
      </c>
      <c r="C269" s="16" t="s">
        <v>1088</v>
      </c>
      <c r="D269" s="17"/>
      <c r="E269" s="17"/>
      <c r="F269" s="17">
        <v>1.565416</v>
      </c>
      <c r="G269" s="18" t="str">
        <f t="shared" si="8"/>
        <v/>
      </c>
      <c r="H269" s="17"/>
      <c r="I269" s="17"/>
      <c r="J269" s="17"/>
      <c r="K269" s="18" t="str">
        <f t="shared" si="9"/>
        <v/>
      </c>
      <c r="L269" s="22" t="s">
        <v>1087</v>
      </c>
    </row>
    <row r="270" s="1" customFormat="1" ht="12" customHeight="1" spans="1:12">
      <c r="A270" s="19">
        <v>266</v>
      </c>
      <c r="B270" s="16" t="s">
        <v>1081</v>
      </c>
      <c r="C270" s="16" t="s">
        <v>1089</v>
      </c>
      <c r="D270" s="17"/>
      <c r="E270" s="17"/>
      <c r="F270" s="17">
        <v>0.04118</v>
      </c>
      <c r="G270" s="18" t="str">
        <f t="shared" si="8"/>
        <v/>
      </c>
      <c r="H270" s="17"/>
      <c r="I270" s="17"/>
      <c r="J270" s="17"/>
      <c r="K270" s="18" t="str">
        <f t="shared" si="9"/>
        <v/>
      </c>
      <c r="L270" s="22" t="s">
        <v>1090</v>
      </c>
    </row>
    <row r="271" s="1" customFormat="1" ht="12" customHeight="1" spans="1:12">
      <c r="A271" s="15">
        <v>267</v>
      </c>
      <c r="B271" s="16" t="s">
        <v>1081</v>
      </c>
      <c r="C271" s="16" t="s">
        <v>1091</v>
      </c>
      <c r="D271" s="17"/>
      <c r="E271" s="17"/>
      <c r="F271" s="17">
        <v>0.956184</v>
      </c>
      <c r="G271" s="18" t="str">
        <f t="shared" si="8"/>
        <v/>
      </c>
      <c r="H271" s="17"/>
      <c r="I271" s="17"/>
      <c r="J271" s="17"/>
      <c r="K271" s="18" t="str">
        <f t="shared" si="9"/>
        <v/>
      </c>
      <c r="L271" s="22" t="s">
        <v>1090</v>
      </c>
    </row>
    <row r="272" s="1" customFormat="1" ht="12" customHeight="1" spans="1:12">
      <c r="A272" s="19">
        <v>268</v>
      </c>
      <c r="B272" s="16" t="s">
        <v>1081</v>
      </c>
      <c r="C272" s="16" t="s">
        <v>1092</v>
      </c>
      <c r="D272" s="17"/>
      <c r="E272" s="17"/>
      <c r="F272" s="17">
        <v>1.5564</v>
      </c>
      <c r="G272" s="18" t="str">
        <f t="shared" si="8"/>
        <v/>
      </c>
      <c r="H272" s="17"/>
      <c r="I272" s="17"/>
      <c r="J272" s="17"/>
      <c r="K272" s="18" t="str">
        <f t="shared" si="9"/>
        <v/>
      </c>
      <c r="L272" s="22" t="s">
        <v>1093</v>
      </c>
    </row>
    <row r="273" s="1" customFormat="1" ht="12" customHeight="1" spans="1:12">
      <c r="A273" s="15">
        <v>269</v>
      </c>
      <c r="B273" s="16" t="s">
        <v>1081</v>
      </c>
      <c r="C273" s="16" t="s">
        <v>1094</v>
      </c>
      <c r="D273" s="17"/>
      <c r="E273" s="17"/>
      <c r="F273" s="17">
        <v>22.069081</v>
      </c>
      <c r="G273" s="18" t="str">
        <f t="shared" si="8"/>
        <v/>
      </c>
      <c r="H273" s="17"/>
      <c r="I273" s="17"/>
      <c r="J273" s="17"/>
      <c r="K273" s="18" t="str">
        <f t="shared" si="9"/>
        <v/>
      </c>
      <c r="L273" s="22" t="s">
        <v>1095</v>
      </c>
    </row>
    <row r="274" s="1" customFormat="1" ht="12" customHeight="1" spans="1:12">
      <c r="A274" s="19">
        <v>270</v>
      </c>
      <c r="B274" s="16" t="s">
        <v>1081</v>
      </c>
      <c r="C274" s="16" t="s">
        <v>1096</v>
      </c>
      <c r="D274" s="17"/>
      <c r="E274" s="17">
        <v>2.07</v>
      </c>
      <c r="F274" s="17">
        <v>2.07</v>
      </c>
      <c r="G274" s="18">
        <f t="shared" si="8"/>
        <v>1</v>
      </c>
      <c r="H274" s="17"/>
      <c r="I274" s="17"/>
      <c r="J274" s="17"/>
      <c r="K274" s="18" t="str">
        <f t="shared" si="9"/>
        <v/>
      </c>
      <c r="L274" s="22" t="s">
        <v>1097</v>
      </c>
    </row>
    <row r="275" s="1" customFormat="1" ht="12" customHeight="1" spans="1:12">
      <c r="A275" s="15">
        <v>271</v>
      </c>
      <c r="B275" s="16" t="s">
        <v>1081</v>
      </c>
      <c r="C275" s="16" t="s">
        <v>1098</v>
      </c>
      <c r="D275" s="17"/>
      <c r="E275" s="17">
        <v>1</v>
      </c>
      <c r="F275" s="17">
        <v>1</v>
      </c>
      <c r="G275" s="18">
        <f t="shared" si="8"/>
        <v>1</v>
      </c>
      <c r="H275" s="17"/>
      <c r="I275" s="17"/>
      <c r="J275" s="17"/>
      <c r="K275" s="18" t="str">
        <f t="shared" si="9"/>
        <v/>
      </c>
      <c r="L275" s="22" t="s">
        <v>1099</v>
      </c>
    </row>
    <row r="276" s="1" customFormat="1" ht="12" customHeight="1" spans="1:12">
      <c r="A276" s="19">
        <v>272</v>
      </c>
      <c r="B276" s="16" t="s">
        <v>1081</v>
      </c>
      <c r="C276" s="16" t="s">
        <v>1100</v>
      </c>
      <c r="D276" s="17"/>
      <c r="E276" s="17">
        <v>65</v>
      </c>
      <c r="F276" s="17">
        <v>65</v>
      </c>
      <c r="G276" s="18">
        <f t="shared" si="8"/>
        <v>1</v>
      </c>
      <c r="H276" s="17"/>
      <c r="I276" s="17"/>
      <c r="J276" s="17"/>
      <c r="K276" s="18" t="str">
        <f t="shared" si="9"/>
        <v/>
      </c>
      <c r="L276" s="22" t="s">
        <v>1099</v>
      </c>
    </row>
    <row r="277" s="1" customFormat="1" ht="12" customHeight="1" spans="1:12">
      <c r="A277" s="15">
        <v>273</v>
      </c>
      <c r="B277" s="16" t="s">
        <v>1081</v>
      </c>
      <c r="C277" s="16" t="s">
        <v>1101</v>
      </c>
      <c r="D277" s="17"/>
      <c r="E277" s="17">
        <v>11</v>
      </c>
      <c r="F277" s="17">
        <v>11</v>
      </c>
      <c r="G277" s="18">
        <f t="shared" si="8"/>
        <v>1</v>
      </c>
      <c r="H277" s="17"/>
      <c r="I277" s="17"/>
      <c r="J277" s="17"/>
      <c r="K277" s="18" t="str">
        <f t="shared" si="9"/>
        <v/>
      </c>
      <c r="L277" s="22" t="s">
        <v>1099</v>
      </c>
    </row>
    <row r="278" s="1" customFormat="1" ht="12" customHeight="1" spans="1:12">
      <c r="A278" s="19">
        <v>274</v>
      </c>
      <c r="B278" s="16" t="s">
        <v>1081</v>
      </c>
      <c r="C278" s="16" t="s">
        <v>1102</v>
      </c>
      <c r="D278" s="17"/>
      <c r="E278" s="17">
        <v>2.206983</v>
      </c>
      <c r="F278" s="17">
        <v>0.793017</v>
      </c>
      <c r="G278" s="18">
        <f t="shared" si="8"/>
        <v>0.359321752818214</v>
      </c>
      <c r="H278" s="17"/>
      <c r="I278" s="17"/>
      <c r="J278" s="17"/>
      <c r="K278" s="18" t="str">
        <f t="shared" si="9"/>
        <v/>
      </c>
      <c r="L278" s="22" t="s">
        <v>1103</v>
      </c>
    </row>
    <row r="279" s="1" customFormat="1" ht="12" customHeight="1" spans="1:12">
      <c r="A279" s="15">
        <v>275</v>
      </c>
      <c r="B279" s="16" t="s">
        <v>1081</v>
      </c>
      <c r="C279" s="16" t="s">
        <v>1104</v>
      </c>
      <c r="D279" s="17"/>
      <c r="E279" s="17">
        <v>12.177648</v>
      </c>
      <c r="F279" s="17">
        <v>3.822352</v>
      </c>
      <c r="G279" s="18">
        <f t="shared" si="8"/>
        <v>0.313882615099402</v>
      </c>
      <c r="H279" s="17"/>
      <c r="I279" s="17"/>
      <c r="J279" s="17"/>
      <c r="K279" s="18" t="str">
        <f t="shared" si="9"/>
        <v/>
      </c>
      <c r="L279" s="22" t="s">
        <v>1105</v>
      </c>
    </row>
    <row r="280" s="1" customFormat="1" ht="12" customHeight="1" spans="1:12">
      <c r="A280" s="19">
        <v>276</v>
      </c>
      <c r="B280" s="16" t="s">
        <v>1081</v>
      </c>
      <c r="C280" s="16" t="s">
        <v>1106</v>
      </c>
      <c r="D280" s="17"/>
      <c r="E280" s="17">
        <v>7</v>
      </c>
      <c r="F280" s="17"/>
      <c r="G280" s="18">
        <f t="shared" si="8"/>
        <v>0</v>
      </c>
      <c r="H280" s="17"/>
      <c r="I280" s="17"/>
      <c r="J280" s="17"/>
      <c r="K280" s="18" t="str">
        <f t="shared" si="9"/>
        <v/>
      </c>
      <c r="L280" s="22" t="s">
        <v>1105</v>
      </c>
    </row>
    <row r="281" s="1" customFormat="1" ht="12" customHeight="1" spans="1:12">
      <c r="A281" s="15">
        <v>277</v>
      </c>
      <c r="B281" s="16" t="s">
        <v>1081</v>
      </c>
      <c r="C281" s="16" t="s">
        <v>1107</v>
      </c>
      <c r="D281" s="17"/>
      <c r="E281" s="17">
        <v>167</v>
      </c>
      <c r="F281" s="17">
        <v>167</v>
      </c>
      <c r="G281" s="18">
        <f t="shared" si="8"/>
        <v>1</v>
      </c>
      <c r="H281" s="17"/>
      <c r="I281" s="17"/>
      <c r="J281" s="17"/>
      <c r="K281" s="18" t="str">
        <f t="shared" si="9"/>
        <v/>
      </c>
      <c r="L281" s="22" t="s">
        <v>1105</v>
      </c>
    </row>
    <row r="282" s="1" customFormat="1" ht="12" customHeight="1" spans="1:12">
      <c r="A282" s="19">
        <v>278</v>
      </c>
      <c r="B282" s="16" t="s">
        <v>1081</v>
      </c>
      <c r="C282" s="16" t="s">
        <v>1108</v>
      </c>
      <c r="D282" s="17"/>
      <c r="E282" s="17">
        <v>1</v>
      </c>
      <c r="F282" s="17">
        <v>1</v>
      </c>
      <c r="G282" s="18">
        <f t="shared" si="8"/>
        <v>1</v>
      </c>
      <c r="H282" s="17"/>
      <c r="I282" s="17"/>
      <c r="J282" s="17"/>
      <c r="K282" s="18" t="str">
        <f t="shared" si="9"/>
        <v/>
      </c>
      <c r="L282" s="22" t="s">
        <v>1109</v>
      </c>
    </row>
    <row r="283" s="1" customFormat="1" ht="12" customHeight="1" spans="1:12">
      <c r="A283" s="15">
        <v>279</v>
      </c>
      <c r="B283" s="16" t="s">
        <v>1081</v>
      </c>
      <c r="C283" s="16" t="s">
        <v>1110</v>
      </c>
      <c r="D283" s="17"/>
      <c r="E283" s="17"/>
      <c r="F283" s="17"/>
      <c r="G283" s="18" t="str">
        <f t="shared" si="8"/>
        <v/>
      </c>
      <c r="H283" s="17"/>
      <c r="I283" s="17"/>
      <c r="J283" s="17"/>
      <c r="K283" s="18" t="str">
        <f t="shared" si="9"/>
        <v/>
      </c>
      <c r="L283" s="22" t="s">
        <v>1109</v>
      </c>
    </row>
    <row r="284" s="1" customFormat="1" ht="12" customHeight="1" spans="1:12">
      <c r="A284" s="19">
        <v>280</v>
      </c>
      <c r="B284" s="16" t="s">
        <v>1081</v>
      </c>
      <c r="C284" s="16" t="s">
        <v>1111</v>
      </c>
      <c r="D284" s="17"/>
      <c r="E284" s="17">
        <v>2</v>
      </c>
      <c r="F284" s="17"/>
      <c r="G284" s="18">
        <f t="shared" si="8"/>
        <v>0</v>
      </c>
      <c r="H284" s="17"/>
      <c r="I284" s="17"/>
      <c r="J284" s="17"/>
      <c r="K284" s="18" t="str">
        <f t="shared" si="9"/>
        <v/>
      </c>
      <c r="L284" s="22" t="s">
        <v>1112</v>
      </c>
    </row>
    <row r="285" s="1" customFormat="1" ht="12" customHeight="1" spans="1:12">
      <c r="A285" s="15">
        <v>281</v>
      </c>
      <c r="B285" s="16" t="s">
        <v>1081</v>
      </c>
      <c r="C285" s="16" t="s">
        <v>1113</v>
      </c>
      <c r="D285" s="17"/>
      <c r="E285" s="17">
        <v>45</v>
      </c>
      <c r="F285" s="17">
        <v>45</v>
      </c>
      <c r="G285" s="18">
        <f t="shared" si="8"/>
        <v>1</v>
      </c>
      <c r="H285" s="17"/>
      <c r="I285" s="17"/>
      <c r="J285" s="17"/>
      <c r="K285" s="18" t="str">
        <f t="shared" si="9"/>
        <v/>
      </c>
      <c r="L285" s="22" t="s">
        <v>1112</v>
      </c>
    </row>
    <row r="286" s="1" customFormat="1" ht="12" customHeight="1" spans="1:12">
      <c r="A286" s="19">
        <v>282</v>
      </c>
      <c r="B286" s="16" t="s">
        <v>1081</v>
      </c>
      <c r="C286" s="16" t="s">
        <v>1114</v>
      </c>
      <c r="D286" s="17"/>
      <c r="E286" s="17">
        <v>4</v>
      </c>
      <c r="F286" s="17">
        <v>4</v>
      </c>
      <c r="G286" s="18">
        <f t="shared" si="8"/>
        <v>1</v>
      </c>
      <c r="H286" s="17"/>
      <c r="I286" s="17"/>
      <c r="J286" s="17"/>
      <c r="K286" s="18" t="str">
        <f t="shared" si="9"/>
        <v/>
      </c>
      <c r="L286" s="22" t="s">
        <v>1112</v>
      </c>
    </row>
    <row r="287" s="1" customFormat="1" ht="12" customHeight="1" spans="1:12">
      <c r="A287" s="15">
        <v>283</v>
      </c>
      <c r="B287" s="16" t="s">
        <v>1081</v>
      </c>
      <c r="C287" s="16" t="s">
        <v>1115</v>
      </c>
      <c r="D287" s="17"/>
      <c r="E287" s="17">
        <v>3.3228</v>
      </c>
      <c r="F287" s="17">
        <v>0.8172</v>
      </c>
      <c r="G287" s="18">
        <f t="shared" si="8"/>
        <v>0.245937161430119</v>
      </c>
      <c r="H287" s="17"/>
      <c r="I287" s="17"/>
      <c r="J287" s="17"/>
      <c r="K287" s="18" t="str">
        <f t="shared" si="9"/>
        <v/>
      </c>
      <c r="L287" s="22" t="s">
        <v>1116</v>
      </c>
    </row>
    <row r="288" s="1" customFormat="1" ht="12" customHeight="1" spans="1:12">
      <c r="A288" s="19">
        <v>284</v>
      </c>
      <c r="B288" s="16" t="s">
        <v>1081</v>
      </c>
      <c r="C288" s="16" t="s">
        <v>1117</v>
      </c>
      <c r="D288" s="17"/>
      <c r="E288" s="17">
        <v>1</v>
      </c>
      <c r="F288" s="17"/>
      <c r="G288" s="18">
        <f t="shared" si="8"/>
        <v>0</v>
      </c>
      <c r="H288" s="17"/>
      <c r="I288" s="17"/>
      <c r="J288" s="17"/>
      <c r="K288" s="18" t="str">
        <f t="shared" si="9"/>
        <v/>
      </c>
      <c r="L288" s="22" t="s">
        <v>1118</v>
      </c>
    </row>
    <row r="289" s="1" customFormat="1" ht="12" customHeight="1" spans="1:12">
      <c r="A289" s="15">
        <v>285</v>
      </c>
      <c r="B289" s="16" t="s">
        <v>1081</v>
      </c>
      <c r="C289" s="16" t="s">
        <v>1119</v>
      </c>
      <c r="D289" s="17"/>
      <c r="E289" s="17">
        <v>6</v>
      </c>
      <c r="F289" s="17"/>
      <c r="G289" s="18">
        <f t="shared" si="8"/>
        <v>0</v>
      </c>
      <c r="H289" s="17"/>
      <c r="I289" s="17"/>
      <c r="J289" s="17"/>
      <c r="K289" s="18" t="str">
        <f t="shared" si="9"/>
        <v/>
      </c>
      <c r="L289" s="22" t="s">
        <v>1118</v>
      </c>
    </row>
    <row r="290" s="1" customFormat="1" ht="12" customHeight="1" spans="1:12">
      <c r="A290" s="19">
        <v>286</v>
      </c>
      <c r="B290" s="16" t="s">
        <v>1081</v>
      </c>
      <c r="C290" s="16" t="s">
        <v>1120</v>
      </c>
      <c r="D290" s="17"/>
      <c r="E290" s="17">
        <v>79</v>
      </c>
      <c r="F290" s="17"/>
      <c r="G290" s="18">
        <f t="shared" si="8"/>
        <v>0</v>
      </c>
      <c r="H290" s="17"/>
      <c r="I290" s="17"/>
      <c r="J290" s="17"/>
      <c r="K290" s="18" t="str">
        <f t="shared" si="9"/>
        <v/>
      </c>
      <c r="L290" s="22" t="s">
        <v>1118</v>
      </c>
    </row>
    <row r="291" s="1" customFormat="1" ht="12" customHeight="1" spans="1:12">
      <c r="A291" s="15">
        <v>287</v>
      </c>
      <c r="B291" s="16" t="s">
        <v>1081</v>
      </c>
      <c r="C291" s="16" t="s">
        <v>1121</v>
      </c>
      <c r="D291" s="17"/>
      <c r="E291" s="17">
        <v>56.282907</v>
      </c>
      <c r="F291" s="17">
        <v>43.040333</v>
      </c>
      <c r="G291" s="18">
        <f t="shared" si="8"/>
        <v>0.764714107606418</v>
      </c>
      <c r="H291" s="17"/>
      <c r="I291" s="17"/>
      <c r="J291" s="17"/>
      <c r="K291" s="18" t="str">
        <f t="shared" si="9"/>
        <v/>
      </c>
      <c r="L291" s="22" t="s">
        <v>1122</v>
      </c>
    </row>
    <row r="292" s="1" customFormat="1" ht="12" customHeight="1" spans="1:12">
      <c r="A292" s="19">
        <v>288</v>
      </c>
      <c r="B292" s="16" t="s">
        <v>1081</v>
      </c>
      <c r="C292" s="16" t="s">
        <v>1123</v>
      </c>
      <c r="D292" s="17"/>
      <c r="E292" s="17">
        <v>6</v>
      </c>
      <c r="F292" s="17">
        <v>6</v>
      </c>
      <c r="G292" s="18">
        <f t="shared" si="8"/>
        <v>1</v>
      </c>
      <c r="H292" s="17"/>
      <c r="I292" s="17"/>
      <c r="J292" s="17"/>
      <c r="K292" s="18" t="str">
        <f t="shared" si="9"/>
        <v/>
      </c>
      <c r="L292" s="22" t="s">
        <v>1122</v>
      </c>
    </row>
    <row r="293" s="1" customFormat="1" ht="12" customHeight="1" spans="1:12">
      <c r="A293" s="15">
        <v>289</v>
      </c>
      <c r="B293" s="16" t="s">
        <v>1081</v>
      </c>
      <c r="C293" s="16" t="s">
        <v>1124</v>
      </c>
      <c r="D293" s="17"/>
      <c r="E293" s="17">
        <v>66</v>
      </c>
      <c r="F293" s="17">
        <v>66</v>
      </c>
      <c r="G293" s="18">
        <f t="shared" si="8"/>
        <v>1</v>
      </c>
      <c r="H293" s="17"/>
      <c r="I293" s="17"/>
      <c r="J293" s="17"/>
      <c r="K293" s="18" t="str">
        <f t="shared" si="9"/>
        <v/>
      </c>
      <c r="L293" s="22" t="s">
        <v>1122</v>
      </c>
    </row>
    <row r="294" s="1" customFormat="1" ht="12" customHeight="1" spans="1:12">
      <c r="A294" s="19">
        <v>290</v>
      </c>
      <c r="B294" s="16" t="s">
        <v>1081</v>
      </c>
      <c r="C294" s="16" t="s">
        <v>1125</v>
      </c>
      <c r="D294" s="17"/>
      <c r="E294" s="17">
        <v>6</v>
      </c>
      <c r="F294" s="17">
        <v>6</v>
      </c>
      <c r="G294" s="18">
        <f t="shared" si="8"/>
        <v>1</v>
      </c>
      <c r="H294" s="17"/>
      <c r="I294" s="17"/>
      <c r="J294" s="17"/>
      <c r="K294" s="18" t="str">
        <f t="shared" si="9"/>
        <v/>
      </c>
      <c r="L294" s="22" t="s">
        <v>1126</v>
      </c>
    </row>
    <row r="295" s="1" customFormat="1" ht="12" customHeight="1" spans="1:12">
      <c r="A295" s="15">
        <v>291</v>
      </c>
      <c r="B295" s="16" t="s">
        <v>1081</v>
      </c>
      <c r="C295" s="16" t="s">
        <v>1127</v>
      </c>
      <c r="D295" s="17">
        <v>0.0097</v>
      </c>
      <c r="E295" s="17">
        <v>0.0097</v>
      </c>
      <c r="F295" s="17"/>
      <c r="G295" s="18">
        <f t="shared" si="8"/>
        <v>0</v>
      </c>
      <c r="H295" s="17"/>
      <c r="I295" s="17"/>
      <c r="J295" s="17"/>
      <c r="K295" s="18" t="str">
        <f t="shared" si="9"/>
        <v/>
      </c>
      <c r="L295" s="22" t="s">
        <v>1128</v>
      </c>
    </row>
    <row r="296" s="1" customFormat="1" ht="12" customHeight="1" spans="1:12">
      <c r="A296" s="19">
        <v>292</v>
      </c>
      <c r="B296" s="16" t="s">
        <v>1081</v>
      </c>
      <c r="C296" s="16" t="s">
        <v>1129</v>
      </c>
      <c r="D296" s="17">
        <v>6.0308</v>
      </c>
      <c r="E296" s="17">
        <v>6.0308</v>
      </c>
      <c r="F296" s="17"/>
      <c r="G296" s="18">
        <f t="shared" si="8"/>
        <v>0</v>
      </c>
      <c r="H296" s="17"/>
      <c r="I296" s="17"/>
      <c r="J296" s="17"/>
      <c r="K296" s="18" t="str">
        <f t="shared" si="9"/>
        <v/>
      </c>
      <c r="L296" s="22" t="s">
        <v>1130</v>
      </c>
    </row>
    <row r="297" s="1" customFormat="1" ht="12" customHeight="1" spans="1:12">
      <c r="A297" s="15">
        <v>293</v>
      </c>
      <c r="B297" s="16" t="s">
        <v>1081</v>
      </c>
      <c r="C297" s="16" t="s">
        <v>1131</v>
      </c>
      <c r="D297" s="17">
        <v>1</v>
      </c>
      <c r="E297" s="17">
        <v>1</v>
      </c>
      <c r="F297" s="17"/>
      <c r="G297" s="18">
        <f t="shared" si="8"/>
        <v>0</v>
      </c>
      <c r="H297" s="17"/>
      <c r="I297" s="17"/>
      <c r="J297" s="17"/>
      <c r="K297" s="18" t="str">
        <f t="shared" si="9"/>
        <v/>
      </c>
      <c r="L297" s="22" t="s">
        <v>1130</v>
      </c>
    </row>
    <row r="298" s="1" customFormat="1" ht="12" customHeight="1" spans="1:12">
      <c r="A298" s="19">
        <v>294</v>
      </c>
      <c r="B298" s="16" t="s">
        <v>1081</v>
      </c>
      <c r="C298" s="16" t="s">
        <v>1132</v>
      </c>
      <c r="D298" s="17"/>
      <c r="E298" s="17"/>
      <c r="F298" s="17">
        <v>3</v>
      </c>
      <c r="G298" s="18" t="str">
        <f t="shared" si="8"/>
        <v/>
      </c>
      <c r="H298" s="17"/>
      <c r="I298" s="17"/>
      <c r="J298" s="17"/>
      <c r="K298" s="18" t="str">
        <f t="shared" si="9"/>
        <v/>
      </c>
      <c r="L298" s="22" t="s">
        <v>1133</v>
      </c>
    </row>
    <row r="299" s="1" customFormat="1" ht="12" customHeight="1" spans="1:12">
      <c r="A299" s="15">
        <v>295</v>
      </c>
      <c r="B299" s="16" t="s">
        <v>1081</v>
      </c>
      <c r="C299" s="16" t="s">
        <v>1134</v>
      </c>
      <c r="D299" s="17"/>
      <c r="E299" s="17"/>
      <c r="F299" s="17">
        <v>11</v>
      </c>
      <c r="G299" s="18" t="str">
        <f t="shared" si="8"/>
        <v/>
      </c>
      <c r="H299" s="17"/>
      <c r="I299" s="17"/>
      <c r="J299" s="17"/>
      <c r="K299" s="18" t="str">
        <f t="shared" si="9"/>
        <v/>
      </c>
      <c r="L299" s="22" t="s">
        <v>1135</v>
      </c>
    </row>
    <row r="300" s="1" customFormat="1" ht="12" customHeight="1" spans="1:12">
      <c r="A300" s="19">
        <v>296</v>
      </c>
      <c r="B300" s="16" t="s">
        <v>1081</v>
      </c>
      <c r="C300" s="16" t="s">
        <v>1136</v>
      </c>
      <c r="D300" s="17"/>
      <c r="E300" s="17"/>
      <c r="F300" s="17">
        <v>2.2</v>
      </c>
      <c r="G300" s="18" t="str">
        <f t="shared" si="8"/>
        <v/>
      </c>
      <c r="H300" s="17"/>
      <c r="I300" s="17"/>
      <c r="J300" s="17"/>
      <c r="K300" s="18" t="str">
        <f t="shared" si="9"/>
        <v/>
      </c>
      <c r="L300" s="22" t="s">
        <v>1135</v>
      </c>
    </row>
    <row r="301" s="1" customFormat="1" ht="12" customHeight="1" spans="1:12">
      <c r="A301" s="15">
        <v>297</v>
      </c>
      <c r="B301" s="16" t="s">
        <v>1081</v>
      </c>
      <c r="C301" s="16" t="s">
        <v>1137</v>
      </c>
      <c r="D301" s="17"/>
      <c r="E301" s="17"/>
      <c r="F301" s="17">
        <v>9.5</v>
      </c>
      <c r="G301" s="18" t="str">
        <f t="shared" si="8"/>
        <v/>
      </c>
      <c r="H301" s="17"/>
      <c r="I301" s="17"/>
      <c r="J301" s="17"/>
      <c r="K301" s="18" t="str">
        <f t="shared" si="9"/>
        <v/>
      </c>
      <c r="L301" s="22" t="s">
        <v>1138</v>
      </c>
    </row>
    <row r="302" s="1" customFormat="1" ht="12" customHeight="1" spans="1:12">
      <c r="A302" s="19">
        <v>298</v>
      </c>
      <c r="B302" s="16" t="s">
        <v>1081</v>
      </c>
      <c r="C302" s="16" t="s">
        <v>1139</v>
      </c>
      <c r="D302" s="17"/>
      <c r="E302" s="17"/>
      <c r="F302" s="17">
        <v>71.182</v>
      </c>
      <c r="G302" s="18" t="str">
        <f t="shared" si="8"/>
        <v/>
      </c>
      <c r="H302" s="17"/>
      <c r="I302" s="17"/>
      <c r="J302" s="17"/>
      <c r="K302" s="18" t="str">
        <f t="shared" si="9"/>
        <v/>
      </c>
      <c r="L302" s="22" t="s">
        <v>1140</v>
      </c>
    </row>
    <row r="303" s="1" customFormat="1" ht="12" customHeight="1" spans="1:12">
      <c r="A303" s="15">
        <v>299</v>
      </c>
      <c r="B303" s="16" t="s">
        <v>1081</v>
      </c>
      <c r="C303" s="16" t="s">
        <v>1141</v>
      </c>
      <c r="D303" s="17"/>
      <c r="E303" s="17"/>
      <c r="F303" s="17">
        <v>2</v>
      </c>
      <c r="G303" s="18" t="str">
        <f t="shared" si="8"/>
        <v/>
      </c>
      <c r="H303" s="17"/>
      <c r="I303" s="17"/>
      <c r="J303" s="17"/>
      <c r="K303" s="18" t="str">
        <f t="shared" si="9"/>
        <v/>
      </c>
      <c r="L303" s="22" t="s">
        <v>1142</v>
      </c>
    </row>
    <row r="304" s="1" customFormat="1" ht="12" customHeight="1" spans="1:12">
      <c r="A304" s="19">
        <v>300</v>
      </c>
      <c r="B304" s="16" t="s">
        <v>1081</v>
      </c>
      <c r="C304" s="16" t="s">
        <v>1143</v>
      </c>
      <c r="D304" s="17"/>
      <c r="E304" s="17"/>
      <c r="F304" s="17">
        <v>2.86209</v>
      </c>
      <c r="G304" s="18" t="str">
        <f t="shared" si="8"/>
        <v/>
      </c>
      <c r="H304" s="17"/>
      <c r="I304" s="17"/>
      <c r="J304" s="17"/>
      <c r="K304" s="18" t="str">
        <f t="shared" si="9"/>
        <v/>
      </c>
      <c r="L304" s="22" t="s">
        <v>1142</v>
      </c>
    </row>
    <row r="305" s="1" customFormat="1" ht="12" customHeight="1" spans="1:12">
      <c r="A305" s="15">
        <v>301</v>
      </c>
      <c r="B305" s="16" t="s">
        <v>1081</v>
      </c>
      <c r="C305" s="16" t="s">
        <v>1144</v>
      </c>
      <c r="D305" s="17"/>
      <c r="E305" s="17"/>
      <c r="F305" s="17">
        <v>0.16</v>
      </c>
      <c r="G305" s="18" t="str">
        <f t="shared" si="8"/>
        <v/>
      </c>
      <c r="H305" s="17"/>
      <c r="I305" s="17"/>
      <c r="J305" s="17"/>
      <c r="K305" s="18" t="str">
        <f t="shared" si="9"/>
        <v/>
      </c>
      <c r="L305" s="22" t="s">
        <v>1145</v>
      </c>
    </row>
    <row r="306" s="1" customFormat="1" ht="12" customHeight="1" spans="1:12">
      <c r="A306" s="19">
        <v>302</v>
      </c>
      <c r="B306" s="16" t="s">
        <v>1081</v>
      </c>
      <c r="C306" s="16" t="s">
        <v>1146</v>
      </c>
      <c r="D306" s="17"/>
      <c r="E306" s="17"/>
      <c r="F306" s="17">
        <v>0.05</v>
      </c>
      <c r="G306" s="18" t="str">
        <f t="shared" si="8"/>
        <v/>
      </c>
      <c r="H306" s="17"/>
      <c r="I306" s="17"/>
      <c r="J306" s="17"/>
      <c r="K306" s="18" t="str">
        <f t="shared" si="9"/>
        <v/>
      </c>
      <c r="L306" s="22" t="s">
        <v>1147</v>
      </c>
    </row>
    <row r="307" s="1" customFormat="1" ht="12" customHeight="1" spans="1:12">
      <c r="A307" s="15">
        <v>303</v>
      </c>
      <c r="B307" s="16" t="s">
        <v>1081</v>
      </c>
      <c r="C307" s="16" t="s">
        <v>1148</v>
      </c>
      <c r="D307" s="17"/>
      <c r="E307" s="17"/>
      <c r="F307" s="17"/>
      <c r="G307" s="18" t="str">
        <f t="shared" si="8"/>
        <v/>
      </c>
      <c r="H307" s="17"/>
      <c r="I307" s="17"/>
      <c r="J307" s="17"/>
      <c r="K307" s="18" t="str">
        <f t="shared" si="9"/>
        <v/>
      </c>
      <c r="L307" s="22" t="s">
        <v>1147</v>
      </c>
    </row>
    <row r="308" s="1" customFormat="1" ht="12" customHeight="1" spans="1:12">
      <c r="A308" s="19">
        <v>304</v>
      </c>
      <c r="B308" s="16" t="s">
        <v>1081</v>
      </c>
      <c r="C308" s="16" t="s">
        <v>1149</v>
      </c>
      <c r="D308" s="17"/>
      <c r="E308" s="17"/>
      <c r="F308" s="17">
        <v>3</v>
      </c>
      <c r="G308" s="18" t="str">
        <f t="shared" si="8"/>
        <v/>
      </c>
      <c r="H308" s="17"/>
      <c r="I308" s="17"/>
      <c r="J308" s="17"/>
      <c r="K308" s="18" t="str">
        <f t="shared" si="9"/>
        <v/>
      </c>
      <c r="L308" s="22" t="s">
        <v>1150</v>
      </c>
    </row>
    <row r="309" s="1" customFormat="1" ht="12" customHeight="1" spans="1:12">
      <c r="A309" s="15">
        <v>305</v>
      </c>
      <c r="B309" s="16" t="s">
        <v>1081</v>
      </c>
      <c r="C309" s="16" t="s">
        <v>1151</v>
      </c>
      <c r="D309" s="17"/>
      <c r="E309" s="17">
        <v>7</v>
      </c>
      <c r="F309" s="17">
        <v>7</v>
      </c>
      <c r="G309" s="18">
        <f t="shared" si="8"/>
        <v>1</v>
      </c>
      <c r="H309" s="17"/>
      <c r="I309" s="17"/>
      <c r="J309" s="17"/>
      <c r="K309" s="18" t="str">
        <f t="shared" si="9"/>
        <v/>
      </c>
      <c r="L309" s="22" t="s">
        <v>1152</v>
      </c>
    </row>
    <row r="310" s="1" customFormat="1" ht="12" customHeight="1" spans="1:12">
      <c r="A310" s="19">
        <v>306</v>
      </c>
      <c r="B310" s="16" t="s">
        <v>1081</v>
      </c>
      <c r="C310" s="16" t="s">
        <v>1153</v>
      </c>
      <c r="D310" s="17"/>
      <c r="E310" s="17">
        <v>1</v>
      </c>
      <c r="F310" s="17">
        <v>1</v>
      </c>
      <c r="G310" s="18">
        <f t="shared" si="8"/>
        <v>1</v>
      </c>
      <c r="H310" s="17"/>
      <c r="I310" s="17"/>
      <c r="J310" s="17"/>
      <c r="K310" s="18" t="str">
        <f t="shared" si="9"/>
        <v/>
      </c>
      <c r="L310" s="22" t="s">
        <v>1154</v>
      </c>
    </row>
    <row r="311" s="1" customFormat="1" ht="12" customHeight="1" spans="1:12">
      <c r="A311" s="15">
        <v>307</v>
      </c>
      <c r="B311" s="16" t="s">
        <v>1081</v>
      </c>
      <c r="C311" s="16" t="s">
        <v>1155</v>
      </c>
      <c r="D311" s="17"/>
      <c r="E311" s="17">
        <v>3</v>
      </c>
      <c r="F311" s="17"/>
      <c r="G311" s="18">
        <f t="shared" si="8"/>
        <v>0</v>
      </c>
      <c r="H311" s="17"/>
      <c r="I311" s="17"/>
      <c r="J311" s="17"/>
      <c r="K311" s="18" t="str">
        <f t="shared" si="9"/>
        <v/>
      </c>
      <c r="L311" s="22" t="s">
        <v>1156</v>
      </c>
    </row>
    <row r="312" s="1" customFormat="1" ht="12" customHeight="1" spans="1:12">
      <c r="A312" s="19">
        <v>308</v>
      </c>
      <c r="B312" s="16" t="s">
        <v>1081</v>
      </c>
      <c r="C312" s="16" t="s">
        <v>1157</v>
      </c>
      <c r="D312" s="17"/>
      <c r="E312" s="17">
        <v>4</v>
      </c>
      <c r="F312" s="17">
        <v>4</v>
      </c>
      <c r="G312" s="18">
        <f t="shared" si="8"/>
        <v>1</v>
      </c>
      <c r="H312" s="17"/>
      <c r="I312" s="17"/>
      <c r="J312" s="17"/>
      <c r="K312" s="18" t="str">
        <f t="shared" si="9"/>
        <v/>
      </c>
      <c r="L312" s="22" t="s">
        <v>1156</v>
      </c>
    </row>
    <row r="313" s="1" customFormat="1" ht="12" customHeight="1" spans="1:12">
      <c r="A313" s="15">
        <v>309</v>
      </c>
      <c r="B313" s="16" t="s">
        <v>1081</v>
      </c>
      <c r="C313" s="16" t="s">
        <v>1158</v>
      </c>
      <c r="D313" s="17"/>
      <c r="E313" s="17">
        <v>10</v>
      </c>
      <c r="F313" s="17"/>
      <c r="G313" s="18">
        <f t="shared" si="8"/>
        <v>0</v>
      </c>
      <c r="H313" s="17"/>
      <c r="I313" s="17"/>
      <c r="J313" s="17"/>
      <c r="K313" s="18" t="str">
        <f t="shared" si="9"/>
        <v/>
      </c>
      <c r="L313" s="22" t="s">
        <v>1159</v>
      </c>
    </row>
    <row r="314" s="1" customFormat="1" ht="12" customHeight="1" spans="1:12">
      <c r="A314" s="19">
        <v>310</v>
      </c>
      <c r="B314" s="16" t="s">
        <v>1081</v>
      </c>
      <c r="C314" s="16" t="s">
        <v>1160</v>
      </c>
      <c r="D314" s="17"/>
      <c r="E314" s="17">
        <v>1</v>
      </c>
      <c r="F314" s="17">
        <v>0.874167</v>
      </c>
      <c r="G314" s="18">
        <f t="shared" si="8"/>
        <v>0.874167</v>
      </c>
      <c r="H314" s="17"/>
      <c r="I314" s="17"/>
      <c r="J314" s="17"/>
      <c r="K314" s="18" t="str">
        <f t="shared" si="9"/>
        <v/>
      </c>
      <c r="L314" s="22" t="s">
        <v>1159</v>
      </c>
    </row>
    <row r="315" s="1" customFormat="1" ht="12" customHeight="1" spans="1:12">
      <c r="A315" s="15">
        <v>311</v>
      </c>
      <c r="B315" s="16" t="s">
        <v>1081</v>
      </c>
      <c r="C315" s="16" t="s">
        <v>1161</v>
      </c>
      <c r="D315" s="17"/>
      <c r="E315" s="17">
        <v>13</v>
      </c>
      <c r="F315" s="17">
        <v>13</v>
      </c>
      <c r="G315" s="18">
        <f t="shared" si="8"/>
        <v>1</v>
      </c>
      <c r="H315" s="17"/>
      <c r="I315" s="17"/>
      <c r="J315" s="17"/>
      <c r="K315" s="18" t="str">
        <f t="shared" si="9"/>
        <v/>
      </c>
      <c r="L315" s="22" t="s">
        <v>1159</v>
      </c>
    </row>
    <row r="316" s="1" customFormat="1" ht="12" customHeight="1" spans="1:12">
      <c r="A316" s="19">
        <v>312</v>
      </c>
      <c r="B316" s="16" t="s">
        <v>1081</v>
      </c>
      <c r="C316" s="16" t="s">
        <v>1162</v>
      </c>
      <c r="D316" s="17">
        <v>0.45</v>
      </c>
      <c r="E316" s="17">
        <v>0.3064</v>
      </c>
      <c r="F316" s="17">
        <v>0.3064</v>
      </c>
      <c r="G316" s="18">
        <f t="shared" si="8"/>
        <v>1</v>
      </c>
      <c r="H316" s="17"/>
      <c r="I316" s="17"/>
      <c r="J316" s="17"/>
      <c r="K316" s="18" t="str">
        <f t="shared" si="9"/>
        <v/>
      </c>
      <c r="L316" s="22" t="s">
        <v>1163</v>
      </c>
    </row>
    <row r="317" s="1" customFormat="1" ht="12" customHeight="1" spans="1:12">
      <c r="A317" s="15">
        <v>313</v>
      </c>
      <c r="B317" s="16" t="s">
        <v>1081</v>
      </c>
      <c r="C317" s="16" t="s">
        <v>1164</v>
      </c>
      <c r="D317" s="17">
        <v>1</v>
      </c>
      <c r="E317" s="17">
        <v>1</v>
      </c>
      <c r="F317" s="17">
        <v>0.6</v>
      </c>
      <c r="G317" s="18">
        <f t="shared" si="8"/>
        <v>0.6</v>
      </c>
      <c r="H317" s="17"/>
      <c r="I317" s="17"/>
      <c r="J317" s="17"/>
      <c r="K317" s="18" t="str">
        <f t="shared" si="9"/>
        <v/>
      </c>
      <c r="L317" s="22" t="s">
        <v>1165</v>
      </c>
    </row>
    <row r="318" s="1" customFormat="1" ht="12" customHeight="1" spans="1:12">
      <c r="A318" s="19">
        <v>314</v>
      </c>
      <c r="B318" s="16" t="s">
        <v>1081</v>
      </c>
      <c r="C318" s="16" t="s">
        <v>1166</v>
      </c>
      <c r="D318" s="17">
        <v>2</v>
      </c>
      <c r="E318" s="17">
        <v>2</v>
      </c>
      <c r="F318" s="17"/>
      <c r="G318" s="18">
        <f t="shared" si="8"/>
        <v>0</v>
      </c>
      <c r="H318" s="17"/>
      <c r="I318" s="17"/>
      <c r="J318" s="17"/>
      <c r="K318" s="18" t="str">
        <f t="shared" si="9"/>
        <v/>
      </c>
      <c r="L318" s="22" t="s">
        <v>1167</v>
      </c>
    </row>
    <row r="319" s="1" customFormat="1" ht="12" customHeight="1" spans="1:12">
      <c r="A319" s="15">
        <v>315</v>
      </c>
      <c r="B319" s="16" t="s">
        <v>1081</v>
      </c>
      <c r="C319" s="16" t="s">
        <v>1168</v>
      </c>
      <c r="D319" s="17">
        <v>67</v>
      </c>
      <c r="E319" s="17">
        <v>67</v>
      </c>
      <c r="F319" s="17">
        <v>67</v>
      </c>
      <c r="G319" s="18">
        <f t="shared" si="8"/>
        <v>1</v>
      </c>
      <c r="H319" s="17"/>
      <c r="I319" s="17"/>
      <c r="J319" s="17"/>
      <c r="K319" s="18" t="str">
        <f t="shared" si="9"/>
        <v/>
      </c>
      <c r="L319" s="22" t="s">
        <v>1169</v>
      </c>
    </row>
    <row r="320" s="1" customFormat="1" ht="12" customHeight="1" spans="1:12">
      <c r="A320" s="19">
        <v>316</v>
      </c>
      <c r="B320" s="16" t="s">
        <v>1081</v>
      </c>
      <c r="C320" s="16" t="s">
        <v>1170</v>
      </c>
      <c r="D320" s="17">
        <v>19</v>
      </c>
      <c r="E320" s="17">
        <v>19</v>
      </c>
      <c r="F320" s="17">
        <v>15.977946</v>
      </c>
      <c r="G320" s="18">
        <f t="shared" si="8"/>
        <v>0.840944526315789</v>
      </c>
      <c r="H320" s="17"/>
      <c r="I320" s="17"/>
      <c r="J320" s="17"/>
      <c r="K320" s="18" t="str">
        <f t="shared" si="9"/>
        <v/>
      </c>
      <c r="L320" s="22" t="s">
        <v>1171</v>
      </c>
    </row>
    <row r="321" s="1" customFormat="1" ht="12" customHeight="1" spans="1:12">
      <c r="A321" s="15">
        <v>317</v>
      </c>
      <c r="B321" s="16" t="s">
        <v>1081</v>
      </c>
      <c r="C321" s="16" t="s">
        <v>1172</v>
      </c>
      <c r="D321" s="17">
        <v>0.8</v>
      </c>
      <c r="E321" s="17">
        <v>0.8</v>
      </c>
      <c r="F321" s="17">
        <v>0.8</v>
      </c>
      <c r="G321" s="18">
        <f t="shared" si="8"/>
        <v>1</v>
      </c>
      <c r="H321" s="17"/>
      <c r="I321" s="17"/>
      <c r="J321" s="17"/>
      <c r="K321" s="18" t="str">
        <f t="shared" si="9"/>
        <v/>
      </c>
      <c r="L321" s="22" t="s">
        <v>1173</v>
      </c>
    </row>
    <row r="322" s="1" customFormat="1" ht="12" customHeight="1" spans="1:12">
      <c r="A322" s="19">
        <v>318</v>
      </c>
      <c r="B322" s="16" t="s">
        <v>1081</v>
      </c>
      <c r="C322" s="16" t="s">
        <v>1174</v>
      </c>
      <c r="D322" s="17">
        <v>13.1</v>
      </c>
      <c r="E322" s="17">
        <v>6</v>
      </c>
      <c r="F322" s="17"/>
      <c r="G322" s="18">
        <f t="shared" si="8"/>
        <v>0</v>
      </c>
      <c r="H322" s="17"/>
      <c r="I322" s="17"/>
      <c r="J322" s="17"/>
      <c r="K322" s="18" t="str">
        <f t="shared" si="9"/>
        <v/>
      </c>
      <c r="L322" s="22" t="s">
        <v>1175</v>
      </c>
    </row>
    <row r="323" s="1" customFormat="1" ht="12" customHeight="1" spans="1:12">
      <c r="A323" s="15">
        <v>319</v>
      </c>
      <c r="B323" s="16" t="s">
        <v>1081</v>
      </c>
      <c r="C323" s="16" t="s">
        <v>1176</v>
      </c>
      <c r="D323" s="17">
        <v>1</v>
      </c>
      <c r="E323" s="17"/>
      <c r="F323" s="17"/>
      <c r="G323" s="18" t="str">
        <f t="shared" si="8"/>
        <v/>
      </c>
      <c r="H323" s="17"/>
      <c r="I323" s="17"/>
      <c r="J323" s="17"/>
      <c r="K323" s="18" t="str">
        <f t="shared" si="9"/>
        <v/>
      </c>
      <c r="L323" s="22" t="s">
        <v>1177</v>
      </c>
    </row>
    <row r="324" s="1" customFormat="1" ht="12" customHeight="1" spans="1:12">
      <c r="A324" s="19">
        <v>320</v>
      </c>
      <c r="B324" s="16" t="s">
        <v>1081</v>
      </c>
      <c r="C324" s="16" t="s">
        <v>1178</v>
      </c>
      <c r="D324" s="17">
        <v>80</v>
      </c>
      <c r="E324" s="17">
        <v>80</v>
      </c>
      <c r="F324" s="17">
        <v>28.06</v>
      </c>
      <c r="G324" s="18">
        <f t="shared" si="8"/>
        <v>0.35075</v>
      </c>
      <c r="H324" s="17"/>
      <c r="I324" s="17"/>
      <c r="J324" s="17"/>
      <c r="K324" s="18" t="str">
        <f t="shared" si="9"/>
        <v/>
      </c>
      <c r="L324" s="22" t="s">
        <v>1179</v>
      </c>
    </row>
    <row r="325" s="1" customFormat="1" ht="12" customHeight="1" spans="1:12">
      <c r="A325" s="15">
        <v>321</v>
      </c>
      <c r="B325" s="16" t="s">
        <v>1081</v>
      </c>
      <c r="C325" s="16" t="s">
        <v>1180</v>
      </c>
      <c r="D325" s="17">
        <v>25</v>
      </c>
      <c r="E325" s="17">
        <v>25</v>
      </c>
      <c r="F325" s="17">
        <v>16.5</v>
      </c>
      <c r="G325" s="18">
        <f t="shared" ref="G325:G388" si="10">IF(E325=0,"",F325/E325)</f>
        <v>0.66</v>
      </c>
      <c r="H325" s="17"/>
      <c r="I325" s="17"/>
      <c r="J325" s="17"/>
      <c r="K325" s="18" t="str">
        <f t="shared" ref="K325:K388" si="11">IF(I325=0,"",J325/I325)</f>
        <v/>
      </c>
      <c r="L325" s="22" t="s">
        <v>1181</v>
      </c>
    </row>
    <row r="326" s="1" customFormat="1" ht="12" customHeight="1" spans="1:12">
      <c r="A326" s="19">
        <v>322</v>
      </c>
      <c r="B326" s="16" t="s">
        <v>1081</v>
      </c>
      <c r="C326" s="16" t="s">
        <v>1182</v>
      </c>
      <c r="D326" s="17">
        <v>130</v>
      </c>
      <c r="E326" s="17">
        <v>128.35</v>
      </c>
      <c r="F326" s="17">
        <v>102.3025</v>
      </c>
      <c r="G326" s="18">
        <f t="shared" si="10"/>
        <v>0.797058823529412</v>
      </c>
      <c r="H326" s="17"/>
      <c r="I326" s="17"/>
      <c r="J326" s="17"/>
      <c r="K326" s="18" t="str">
        <f t="shared" si="11"/>
        <v/>
      </c>
      <c r="L326" s="22" t="s">
        <v>1179</v>
      </c>
    </row>
    <row r="327" s="1" customFormat="1" ht="12" customHeight="1" spans="1:12">
      <c r="A327" s="15">
        <v>323</v>
      </c>
      <c r="B327" s="16" t="s">
        <v>1081</v>
      </c>
      <c r="C327" s="16" t="s">
        <v>1183</v>
      </c>
      <c r="D327" s="17">
        <v>12</v>
      </c>
      <c r="E327" s="17">
        <v>12</v>
      </c>
      <c r="F327" s="17">
        <v>10.98806</v>
      </c>
      <c r="G327" s="18">
        <f t="shared" si="10"/>
        <v>0.915671666666667</v>
      </c>
      <c r="H327" s="17"/>
      <c r="I327" s="17"/>
      <c r="J327" s="17"/>
      <c r="K327" s="18" t="str">
        <f t="shared" si="11"/>
        <v/>
      </c>
      <c r="L327" s="22" t="s">
        <v>1184</v>
      </c>
    </row>
    <row r="328" s="1" customFormat="1" ht="12" customHeight="1" spans="1:12">
      <c r="A328" s="19">
        <v>324</v>
      </c>
      <c r="B328" s="16" t="s">
        <v>1081</v>
      </c>
      <c r="C328" s="16" t="s">
        <v>1185</v>
      </c>
      <c r="D328" s="17"/>
      <c r="E328" s="17">
        <v>3.64954</v>
      </c>
      <c r="F328" s="17">
        <v>3.17284</v>
      </c>
      <c r="G328" s="18">
        <f t="shared" si="10"/>
        <v>0.869380798675997</v>
      </c>
      <c r="H328" s="17"/>
      <c r="I328" s="17"/>
      <c r="J328" s="17"/>
      <c r="K328" s="18" t="str">
        <f t="shared" si="11"/>
        <v/>
      </c>
      <c r="L328" s="22" t="s">
        <v>1186</v>
      </c>
    </row>
    <row r="329" s="1" customFormat="1" ht="12" customHeight="1" spans="1:12">
      <c r="A329" s="15">
        <v>325</v>
      </c>
      <c r="B329" s="16" t="s">
        <v>1081</v>
      </c>
      <c r="C329" s="16" t="s">
        <v>1187</v>
      </c>
      <c r="D329" s="17">
        <v>13</v>
      </c>
      <c r="E329" s="17">
        <v>13</v>
      </c>
      <c r="F329" s="17">
        <v>13</v>
      </c>
      <c r="G329" s="18">
        <f t="shared" si="10"/>
        <v>1</v>
      </c>
      <c r="H329" s="17"/>
      <c r="I329" s="17"/>
      <c r="J329" s="17"/>
      <c r="K329" s="18" t="str">
        <f t="shared" si="11"/>
        <v/>
      </c>
      <c r="L329" s="22" t="s">
        <v>1184</v>
      </c>
    </row>
    <row r="330" s="1" customFormat="1" ht="12" customHeight="1" spans="1:12">
      <c r="A330" s="19">
        <v>326</v>
      </c>
      <c r="B330" s="16" t="s">
        <v>1081</v>
      </c>
      <c r="C330" s="16" t="s">
        <v>1188</v>
      </c>
      <c r="D330" s="17">
        <v>8</v>
      </c>
      <c r="E330" s="17">
        <v>3.05046</v>
      </c>
      <c r="F330" s="17">
        <v>3.05046</v>
      </c>
      <c r="G330" s="18">
        <f t="shared" si="10"/>
        <v>1</v>
      </c>
      <c r="H330" s="17"/>
      <c r="I330" s="17"/>
      <c r="J330" s="17"/>
      <c r="K330" s="18" t="str">
        <f t="shared" si="11"/>
        <v/>
      </c>
      <c r="L330" s="22" t="s">
        <v>1184</v>
      </c>
    </row>
    <row r="331" s="1" customFormat="1" ht="12" customHeight="1" spans="1:12">
      <c r="A331" s="15">
        <v>327</v>
      </c>
      <c r="B331" s="16" t="s">
        <v>1081</v>
      </c>
      <c r="C331" s="16" t="s">
        <v>1189</v>
      </c>
      <c r="D331" s="17">
        <v>1</v>
      </c>
      <c r="E331" s="17">
        <v>1</v>
      </c>
      <c r="F331" s="17">
        <v>0.369917</v>
      </c>
      <c r="G331" s="18">
        <f t="shared" si="10"/>
        <v>0.369917</v>
      </c>
      <c r="H331" s="17"/>
      <c r="I331" s="17"/>
      <c r="J331" s="17"/>
      <c r="K331" s="18" t="str">
        <f t="shared" si="11"/>
        <v/>
      </c>
      <c r="L331" s="22" t="s">
        <v>1184</v>
      </c>
    </row>
    <row r="332" s="1" customFormat="1" ht="12" customHeight="1" spans="1:12">
      <c r="A332" s="19">
        <v>328</v>
      </c>
      <c r="B332" s="16" t="s">
        <v>1081</v>
      </c>
      <c r="C332" s="16" t="s">
        <v>1190</v>
      </c>
      <c r="D332" s="17"/>
      <c r="E332" s="17">
        <v>1.05</v>
      </c>
      <c r="F332" s="17">
        <v>0.56</v>
      </c>
      <c r="G332" s="18">
        <f t="shared" si="10"/>
        <v>0.533333333333333</v>
      </c>
      <c r="H332" s="17"/>
      <c r="I332" s="17"/>
      <c r="J332" s="17"/>
      <c r="K332" s="18" t="str">
        <f t="shared" si="11"/>
        <v/>
      </c>
      <c r="L332" s="22" t="s">
        <v>1191</v>
      </c>
    </row>
    <row r="333" s="1" customFormat="1" ht="12" customHeight="1" spans="1:12">
      <c r="A333" s="15">
        <v>329</v>
      </c>
      <c r="B333" s="16" t="s">
        <v>1081</v>
      </c>
      <c r="C333" s="16" t="s">
        <v>1190</v>
      </c>
      <c r="D333" s="17"/>
      <c r="E333" s="17">
        <v>1.3</v>
      </c>
      <c r="F333" s="17">
        <v>1.2</v>
      </c>
      <c r="G333" s="18">
        <f t="shared" si="10"/>
        <v>0.923076923076923</v>
      </c>
      <c r="H333" s="17"/>
      <c r="I333" s="17"/>
      <c r="J333" s="17"/>
      <c r="K333" s="18" t="str">
        <f t="shared" si="11"/>
        <v/>
      </c>
      <c r="L333" s="22" t="s">
        <v>1186</v>
      </c>
    </row>
    <row r="334" s="1" customFormat="1" ht="12" customHeight="1" spans="1:12">
      <c r="A334" s="19">
        <v>330</v>
      </c>
      <c r="B334" s="16" t="s">
        <v>1081</v>
      </c>
      <c r="C334" s="16" t="s">
        <v>1190</v>
      </c>
      <c r="D334" s="17">
        <v>4</v>
      </c>
      <c r="E334" s="17">
        <v>3</v>
      </c>
      <c r="F334" s="17">
        <v>3</v>
      </c>
      <c r="G334" s="18">
        <f t="shared" si="10"/>
        <v>1</v>
      </c>
      <c r="H334" s="17"/>
      <c r="I334" s="17"/>
      <c r="J334" s="17"/>
      <c r="K334" s="18" t="str">
        <f t="shared" si="11"/>
        <v/>
      </c>
      <c r="L334" s="22" t="s">
        <v>1192</v>
      </c>
    </row>
    <row r="335" s="1" customFormat="1" ht="12" customHeight="1" spans="1:12">
      <c r="A335" s="15">
        <v>331</v>
      </c>
      <c r="B335" s="16" t="s">
        <v>1081</v>
      </c>
      <c r="C335" s="16" t="s">
        <v>1193</v>
      </c>
      <c r="D335" s="17"/>
      <c r="E335" s="17">
        <v>0.6</v>
      </c>
      <c r="F335" s="17">
        <v>0.248671</v>
      </c>
      <c r="G335" s="18">
        <f t="shared" si="10"/>
        <v>0.414451666666667</v>
      </c>
      <c r="H335" s="17"/>
      <c r="I335" s="17"/>
      <c r="J335" s="17"/>
      <c r="K335" s="18" t="str">
        <f t="shared" si="11"/>
        <v/>
      </c>
      <c r="L335" s="22" t="s">
        <v>1191</v>
      </c>
    </row>
    <row r="336" s="1" customFormat="1" ht="12" customHeight="1" spans="1:12">
      <c r="A336" s="19">
        <v>332</v>
      </c>
      <c r="B336" s="16" t="s">
        <v>1081</v>
      </c>
      <c r="C336" s="16" t="s">
        <v>1193</v>
      </c>
      <c r="D336" s="17">
        <v>11</v>
      </c>
      <c r="E336" s="17">
        <v>8</v>
      </c>
      <c r="F336" s="17">
        <v>6</v>
      </c>
      <c r="G336" s="18">
        <f t="shared" si="10"/>
        <v>0.75</v>
      </c>
      <c r="H336" s="17"/>
      <c r="I336" s="17"/>
      <c r="J336" s="17"/>
      <c r="K336" s="18" t="str">
        <f t="shared" si="11"/>
        <v/>
      </c>
      <c r="L336" s="22" t="s">
        <v>1184</v>
      </c>
    </row>
    <row r="337" s="1" customFormat="1" ht="12" customHeight="1" spans="1:12">
      <c r="A337" s="15">
        <v>333</v>
      </c>
      <c r="B337" s="16" t="s">
        <v>1081</v>
      </c>
      <c r="C337" s="16" t="s">
        <v>1194</v>
      </c>
      <c r="D337" s="17"/>
      <c r="E337" s="17"/>
      <c r="F337" s="17"/>
      <c r="G337" s="18" t="str">
        <f t="shared" si="10"/>
        <v/>
      </c>
      <c r="H337" s="17"/>
      <c r="I337" s="17">
        <v>23.81569</v>
      </c>
      <c r="J337" s="17">
        <v>6.18431</v>
      </c>
      <c r="K337" s="18">
        <f t="shared" si="11"/>
        <v>0.259673769687126</v>
      </c>
      <c r="L337" s="22" t="s">
        <v>1195</v>
      </c>
    </row>
    <row r="338" s="1" customFormat="1" ht="12" customHeight="1" spans="1:12">
      <c r="A338" s="19">
        <v>334</v>
      </c>
      <c r="B338" s="16" t="s">
        <v>1196</v>
      </c>
      <c r="C338" s="16" t="s">
        <v>1197</v>
      </c>
      <c r="D338" s="17">
        <v>1</v>
      </c>
      <c r="E338" s="17">
        <v>1</v>
      </c>
      <c r="F338" s="17"/>
      <c r="G338" s="18">
        <f t="shared" si="10"/>
        <v>0</v>
      </c>
      <c r="H338" s="17"/>
      <c r="I338" s="17"/>
      <c r="J338" s="17"/>
      <c r="K338" s="18" t="str">
        <f t="shared" si="11"/>
        <v/>
      </c>
      <c r="L338" s="22" t="s">
        <v>1198</v>
      </c>
    </row>
    <row r="339" s="1" customFormat="1" ht="12" customHeight="1" spans="1:12">
      <c r="A339" s="15">
        <v>335</v>
      </c>
      <c r="B339" s="16" t="s">
        <v>1196</v>
      </c>
      <c r="C339" s="16" t="s">
        <v>1199</v>
      </c>
      <c r="D339" s="17">
        <v>12.6</v>
      </c>
      <c r="E339" s="17">
        <v>12.6</v>
      </c>
      <c r="F339" s="17">
        <v>12.335</v>
      </c>
      <c r="G339" s="18">
        <f t="shared" si="10"/>
        <v>0.978968253968254</v>
      </c>
      <c r="H339" s="17"/>
      <c r="I339" s="17"/>
      <c r="J339" s="17"/>
      <c r="K339" s="18" t="str">
        <f t="shared" si="11"/>
        <v/>
      </c>
      <c r="L339" s="22" t="s">
        <v>1200</v>
      </c>
    </row>
    <row r="340" s="1" customFormat="1" ht="12" customHeight="1" spans="1:12">
      <c r="A340" s="19">
        <v>336</v>
      </c>
      <c r="B340" s="16" t="s">
        <v>1196</v>
      </c>
      <c r="C340" s="16" t="s">
        <v>684</v>
      </c>
      <c r="D340" s="17">
        <v>0.3</v>
      </c>
      <c r="E340" s="17">
        <v>0.3</v>
      </c>
      <c r="F340" s="17">
        <v>0.3</v>
      </c>
      <c r="G340" s="18">
        <f t="shared" si="10"/>
        <v>1</v>
      </c>
      <c r="H340" s="17"/>
      <c r="I340" s="17"/>
      <c r="J340" s="17"/>
      <c r="K340" s="18" t="str">
        <f t="shared" si="11"/>
        <v/>
      </c>
      <c r="L340" s="22" t="s">
        <v>1063</v>
      </c>
    </row>
    <row r="341" s="1" customFormat="1" ht="12" customHeight="1" spans="1:12">
      <c r="A341" s="15">
        <v>337</v>
      </c>
      <c r="B341" s="16" t="s">
        <v>1196</v>
      </c>
      <c r="C341" s="16" t="s">
        <v>1201</v>
      </c>
      <c r="D341" s="17">
        <v>2</v>
      </c>
      <c r="E341" s="17">
        <v>2</v>
      </c>
      <c r="F341" s="17">
        <v>2</v>
      </c>
      <c r="G341" s="18">
        <f t="shared" si="10"/>
        <v>1</v>
      </c>
      <c r="H341" s="17"/>
      <c r="I341" s="17"/>
      <c r="J341" s="17"/>
      <c r="K341" s="18" t="str">
        <f t="shared" si="11"/>
        <v/>
      </c>
      <c r="L341" s="22" t="s">
        <v>1202</v>
      </c>
    </row>
    <row r="342" s="1" customFormat="1" ht="12" customHeight="1" spans="1:12">
      <c r="A342" s="19">
        <v>338</v>
      </c>
      <c r="B342" s="16" t="s">
        <v>1196</v>
      </c>
      <c r="C342" s="16" t="s">
        <v>1203</v>
      </c>
      <c r="D342" s="17">
        <v>2.15</v>
      </c>
      <c r="E342" s="17">
        <v>2.15</v>
      </c>
      <c r="F342" s="17"/>
      <c r="G342" s="18">
        <f t="shared" si="10"/>
        <v>0</v>
      </c>
      <c r="H342" s="17"/>
      <c r="I342" s="17"/>
      <c r="J342" s="17"/>
      <c r="K342" s="18" t="str">
        <f t="shared" si="11"/>
        <v/>
      </c>
      <c r="L342" s="22" t="s">
        <v>1204</v>
      </c>
    </row>
    <row r="343" s="1" customFormat="1" ht="12" customHeight="1" spans="1:12">
      <c r="A343" s="15">
        <v>339</v>
      </c>
      <c r="B343" s="16" t="s">
        <v>1196</v>
      </c>
      <c r="C343" s="16" t="s">
        <v>1205</v>
      </c>
      <c r="D343" s="17">
        <v>18.84</v>
      </c>
      <c r="E343" s="17">
        <v>18.84</v>
      </c>
      <c r="F343" s="17">
        <v>18.84</v>
      </c>
      <c r="G343" s="18">
        <f t="shared" si="10"/>
        <v>1</v>
      </c>
      <c r="H343" s="17"/>
      <c r="I343" s="17"/>
      <c r="J343" s="17"/>
      <c r="K343" s="18" t="str">
        <f t="shared" si="11"/>
        <v/>
      </c>
      <c r="L343" s="22" t="s">
        <v>1206</v>
      </c>
    </row>
    <row r="344" s="1" customFormat="1" ht="12" customHeight="1" spans="1:12">
      <c r="A344" s="19">
        <v>340</v>
      </c>
      <c r="B344" s="16" t="s">
        <v>1196</v>
      </c>
      <c r="C344" s="16" t="s">
        <v>1207</v>
      </c>
      <c r="D344" s="17"/>
      <c r="E344" s="17">
        <v>127.69835</v>
      </c>
      <c r="F344" s="17">
        <v>22.30165</v>
      </c>
      <c r="G344" s="18">
        <f t="shared" si="10"/>
        <v>0.174643211913075</v>
      </c>
      <c r="H344" s="17"/>
      <c r="I344" s="17"/>
      <c r="J344" s="17"/>
      <c r="K344" s="18" t="str">
        <f t="shared" si="11"/>
        <v/>
      </c>
      <c r="L344" s="22" t="s">
        <v>1208</v>
      </c>
    </row>
    <row r="345" s="1" customFormat="1" ht="12" customHeight="1" spans="1:12">
      <c r="A345" s="15">
        <v>341</v>
      </c>
      <c r="B345" s="16" t="s">
        <v>1196</v>
      </c>
      <c r="C345" s="16" t="s">
        <v>1209</v>
      </c>
      <c r="D345" s="17"/>
      <c r="E345" s="17">
        <v>39</v>
      </c>
      <c r="F345" s="17">
        <v>39</v>
      </c>
      <c r="G345" s="18">
        <f t="shared" si="10"/>
        <v>1</v>
      </c>
      <c r="H345" s="17"/>
      <c r="I345" s="17"/>
      <c r="J345" s="17"/>
      <c r="K345" s="18" t="str">
        <f t="shared" si="11"/>
        <v/>
      </c>
      <c r="L345" s="22" t="s">
        <v>1210</v>
      </c>
    </row>
    <row r="346" s="1" customFormat="1" ht="12" customHeight="1" spans="1:12">
      <c r="A346" s="19">
        <v>342</v>
      </c>
      <c r="B346" s="16" t="s">
        <v>1196</v>
      </c>
      <c r="C346" s="16" t="s">
        <v>1211</v>
      </c>
      <c r="D346" s="17"/>
      <c r="E346" s="17">
        <v>244</v>
      </c>
      <c r="F346" s="17"/>
      <c r="G346" s="18">
        <f t="shared" si="10"/>
        <v>0</v>
      </c>
      <c r="H346" s="17"/>
      <c r="I346" s="17"/>
      <c r="J346" s="17"/>
      <c r="K346" s="18" t="str">
        <f t="shared" si="11"/>
        <v/>
      </c>
      <c r="L346" s="22" t="s">
        <v>1212</v>
      </c>
    </row>
    <row r="347" s="1" customFormat="1" ht="12" customHeight="1" spans="1:12">
      <c r="A347" s="15">
        <v>343</v>
      </c>
      <c r="B347" s="16" t="s">
        <v>1196</v>
      </c>
      <c r="C347" s="16" t="s">
        <v>1213</v>
      </c>
      <c r="D347" s="17"/>
      <c r="E347" s="17">
        <v>7.728</v>
      </c>
      <c r="F347" s="17"/>
      <c r="G347" s="18">
        <f t="shared" si="10"/>
        <v>0</v>
      </c>
      <c r="H347" s="17"/>
      <c r="I347" s="17"/>
      <c r="J347" s="17"/>
      <c r="K347" s="18" t="str">
        <f t="shared" si="11"/>
        <v/>
      </c>
      <c r="L347" s="22" t="s">
        <v>1212</v>
      </c>
    </row>
    <row r="348" s="1" customFormat="1" ht="12" customHeight="1" spans="1:12">
      <c r="A348" s="19">
        <v>344</v>
      </c>
      <c r="B348" s="16" t="s">
        <v>1196</v>
      </c>
      <c r="C348" s="16" t="s">
        <v>1214</v>
      </c>
      <c r="D348" s="17"/>
      <c r="E348" s="17">
        <v>26.9</v>
      </c>
      <c r="F348" s="17">
        <v>26.9</v>
      </c>
      <c r="G348" s="18">
        <f t="shared" si="10"/>
        <v>1</v>
      </c>
      <c r="H348" s="17"/>
      <c r="I348" s="17"/>
      <c r="J348" s="17"/>
      <c r="K348" s="18" t="str">
        <f t="shared" si="11"/>
        <v/>
      </c>
      <c r="L348" s="22" t="s">
        <v>1212</v>
      </c>
    </row>
    <row r="349" s="1" customFormat="1" ht="12" customHeight="1" spans="1:12">
      <c r="A349" s="15">
        <v>345</v>
      </c>
      <c r="B349" s="16" t="s">
        <v>1196</v>
      </c>
      <c r="C349" s="16" t="s">
        <v>1215</v>
      </c>
      <c r="D349" s="17"/>
      <c r="E349" s="17">
        <v>8</v>
      </c>
      <c r="F349" s="17"/>
      <c r="G349" s="18">
        <f t="shared" si="10"/>
        <v>0</v>
      </c>
      <c r="H349" s="17"/>
      <c r="I349" s="17"/>
      <c r="J349" s="17"/>
      <c r="K349" s="18" t="str">
        <f t="shared" si="11"/>
        <v/>
      </c>
      <c r="L349" s="22" t="s">
        <v>1212</v>
      </c>
    </row>
    <row r="350" s="1" customFormat="1" ht="12" customHeight="1" spans="1:12">
      <c r="A350" s="19">
        <v>346</v>
      </c>
      <c r="B350" s="16" t="s">
        <v>1196</v>
      </c>
      <c r="C350" s="16" t="s">
        <v>1216</v>
      </c>
      <c r="D350" s="17">
        <v>4.6586</v>
      </c>
      <c r="E350" s="17">
        <v>4.6586</v>
      </c>
      <c r="F350" s="17">
        <v>4.6586</v>
      </c>
      <c r="G350" s="18">
        <f t="shared" si="10"/>
        <v>1</v>
      </c>
      <c r="H350" s="17"/>
      <c r="I350" s="17"/>
      <c r="J350" s="17"/>
      <c r="K350" s="18" t="str">
        <f t="shared" si="11"/>
        <v/>
      </c>
      <c r="L350" s="22" t="s">
        <v>1217</v>
      </c>
    </row>
    <row r="351" s="1" customFormat="1" ht="12" customHeight="1" spans="1:12">
      <c r="A351" s="15">
        <v>347</v>
      </c>
      <c r="B351" s="16" t="s">
        <v>1196</v>
      </c>
      <c r="C351" s="16" t="s">
        <v>1218</v>
      </c>
      <c r="D351" s="17"/>
      <c r="E351" s="17"/>
      <c r="F351" s="17">
        <v>1.35</v>
      </c>
      <c r="G351" s="18" t="str">
        <f t="shared" si="10"/>
        <v/>
      </c>
      <c r="H351" s="17"/>
      <c r="I351" s="17"/>
      <c r="J351" s="17"/>
      <c r="K351" s="18" t="str">
        <f t="shared" si="11"/>
        <v/>
      </c>
      <c r="L351" s="22" t="s">
        <v>1219</v>
      </c>
    </row>
    <row r="352" s="1" customFormat="1" ht="12" customHeight="1" spans="1:12">
      <c r="A352" s="19">
        <v>348</v>
      </c>
      <c r="B352" s="16" t="s">
        <v>1196</v>
      </c>
      <c r="C352" s="16" t="s">
        <v>1220</v>
      </c>
      <c r="D352" s="17"/>
      <c r="E352" s="17"/>
      <c r="F352" s="17">
        <v>28.9274</v>
      </c>
      <c r="G352" s="18" t="str">
        <f t="shared" si="10"/>
        <v/>
      </c>
      <c r="H352" s="17"/>
      <c r="I352" s="17"/>
      <c r="J352" s="17"/>
      <c r="K352" s="18" t="str">
        <f t="shared" si="11"/>
        <v/>
      </c>
      <c r="L352" s="22" t="s">
        <v>1221</v>
      </c>
    </row>
    <row r="353" s="1" customFormat="1" ht="12" customHeight="1" spans="1:12">
      <c r="A353" s="15">
        <v>349</v>
      </c>
      <c r="B353" s="16" t="s">
        <v>1196</v>
      </c>
      <c r="C353" s="16" t="s">
        <v>1222</v>
      </c>
      <c r="D353" s="17"/>
      <c r="E353" s="17">
        <v>43.19</v>
      </c>
      <c r="F353" s="17">
        <v>4.81</v>
      </c>
      <c r="G353" s="18">
        <f t="shared" si="10"/>
        <v>0.111368372308405</v>
      </c>
      <c r="H353" s="17"/>
      <c r="I353" s="17"/>
      <c r="J353" s="17"/>
      <c r="K353" s="18" t="str">
        <f t="shared" si="11"/>
        <v/>
      </c>
      <c r="L353" s="22" t="s">
        <v>1223</v>
      </c>
    </row>
    <row r="354" s="1" customFormat="1" ht="12" customHeight="1" spans="1:12">
      <c r="A354" s="19">
        <v>350</v>
      </c>
      <c r="B354" s="16" t="s">
        <v>1196</v>
      </c>
      <c r="C354" s="16" t="s">
        <v>1224</v>
      </c>
      <c r="D354" s="17"/>
      <c r="E354" s="17">
        <v>3.24</v>
      </c>
      <c r="F354" s="17"/>
      <c r="G354" s="18">
        <f t="shared" si="10"/>
        <v>0</v>
      </c>
      <c r="H354" s="17"/>
      <c r="I354" s="17"/>
      <c r="J354" s="17"/>
      <c r="K354" s="18" t="str">
        <f t="shared" si="11"/>
        <v/>
      </c>
      <c r="L354" s="22" t="s">
        <v>1225</v>
      </c>
    </row>
    <row r="355" s="1" customFormat="1" ht="12" customHeight="1" spans="1:12">
      <c r="A355" s="15">
        <v>351</v>
      </c>
      <c r="B355" s="16" t="s">
        <v>1196</v>
      </c>
      <c r="C355" s="16" t="s">
        <v>1226</v>
      </c>
      <c r="D355" s="17"/>
      <c r="E355" s="17">
        <v>19</v>
      </c>
      <c r="F355" s="17">
        <v>19</v>
      </c>
      <c r="G355" s="18">
        <f t="shared" si="10"/>
        <v>1</v>
      </c>
      <c r="H355" s="17"/>
      <c r="I355" s="17"/>
      <c r="J355" s="17"/>
      <c r="K355" s="18" t="str">
        <f t="shared" si="11"/>
        <v/>
      </c>
      <c r="L355" s="22" t="s">
        <v>1152</v>
      </c>
    </row>
    <row r="356" s="1" customFormat="1" ht="12" customHeight="1" spans="1:12">
      <c r="A356" s="19">
        <v>352</v>
      </c>
      <c r="B356" s="16" t="s">
        <v>1196</v>
      </c>
      <c r="C356" s="16" t="s">
        <v>1227</v>
      </c>
      <c r="D356" s="17"/>
      <c r="E356" s="17">
        <v>23</v>
      </c>
      <c r="F356" s="17">
        <v>23</v>
      </c>
      <c r="G356" s="18">
        <f t="shared" si="10"/>
        <v>1</v>
      </c>
      <c r="H356" s="17"/>
      <c r="I356" s="17"/>
      <c r="J356" s="17"/>
      <c r="K356" s="18" t="str">
        <f t="shared" si="11"/>
        <v/>
      </c>
      <c r="L356" s="22" t="s">
        <v>1228</v>
      </c>
    </row>
    <row r="357" s="1" customFormat="1" ht="12" customHeight="1" spans="1:12">
      <c r="A357" s="15">
        <v>353</v>
      </c>
      <c r="B357" s="16" t="s">
        <v>1196</v>
      </c>
      <c r="C357" s="16" t="s">
        <v>1229</v>
      </c>
      <c r="D357" s="17"/>
      <c r="E357" s="17">
        <v>1.3579</v>
      </c>
      <c r="F357" s="17">
        <v>1.347</v>
      </c>
      <c r="G357" s="18">
        <f t="shared" si="10"/>
        <v>0.991972899329847</v>
      </c>
      <c r="H357" s="17"/>
      <c r="I357" s="17"/>
      <c r="J357" s="17"/>
      <c r="K357" s="18" t="str">
        <f t="shared" si="11"/>
        <v/>
      </c>
      <c r="L357" s="22" t="s">
        <v>1230</v>
      </c>
    </row>
    <row r="358" s="1" customFormat="1" ht="12" customHeight="1" spans="1:12">
      <c r="A358" s="19">
        <v>354</v>
      </c>
      <c r="B358" s="16" t="s">
        <v>1196</v>
      </c>
      <c r="C358" s="16" t="s">
        <v>1231</v>
      </c>
      <c r="D358" s="17">
        <v>4.8</v>
      </c>
      <c r="E358" s="17">
        <v>4.8</v>
      </c>
      <c r="F358" s="17">
        <v>3.58</v>
      </c>
      <c r="G358" s="18">
        <f t="shared" si="10"/>
        <v>0.745833333333333</v>
      </c>
      <c r="H358" s="17"/>
      <c r="I358" s="17"/>
      <c r="J358" s="17"/>
      <c r="K358" s="18" t="str">
        <f t="shared" si="11"/>
        <v/>
      </c>
      <c r="L358" s="22" t="s">
        <v>1232</v>
      </c>
    </row>
    <row r="359" s="1" customFormat="1" ht="12" customHeight="1" spans="1:12">
      <c r="A359" s="15">
        <v>355</v>
      </c>
      <c r="B359" s="16" t="s">
        <v>1196</v>
      </c>
      <c r="C359" s="16" t="s">
        <v>1233</v>
      </c>
      <c r="D359" s="17">
        <v>20</v>
      </c>
      <c r="E359" s="17">
        <v>10</v>
      </c>
      <c r="F359" s="17">
        <v>9.2</v>
      </c>
      <c r="G359" s="18">
        <f t="shared" si="10"/>
        <v>0.92</v>
      </c>
      <c r="H359" s="17"/>
      <c r="I359" s="17"/>
      <c r="J359" s="17"/>
      <c r="K359" s="18" t="str">
        <f t="shared" si="11"/>
        <v/>
      </c>
      <c r="L359" s="22" t="s">
        <v>1234</v>
      </c>
    </row>
    <row r="360" s="1" customFormat="1" ht="12" customHeight="1" spans="1:12">
      <c r="A360" s="19">
        <v>356</v>
      </c>
      <c r="B360" s="16" t="s">
        <v>1196</v>
      </c>
      <c r="C360" s="16" t="s">
        <v>1235</v>
      </c>
      <c r="D360" s="17"/>
      <c r="E360" s="17">
        <v>3</v>
      </c>
      <c r="F360" s="17">
        <v>3</v>
      </c>
      <c r="G360" s="18">
        <f t="shared" si="10"/>
        <v>1</v>
      </c>
      <c r="H360" s="17"/>
      <c r="I360" s="17"/>
      <c r="J360" s="17"/>
      <c r="K360" s="18" t="str">
        <f t="shared" si="11"/>
        <v/>
      </c>
      <c r="L360" s="22" t="s">
        <v>1236</v>
      </c>
    </row>
    <row r="361" s="1" customFormat="1" ht="12" customHeight="1" spans="1:12">
      <c r="A361" s="15">
        <v>357</v>
      </c>
      <c r="B361" s="16" t="s">
        <v>1196</v>
      </c>
      <c r="C361" s="16" t="s">
        <v>1237</v>
      </c>
      <c r="D361" s="17">
        <v>35</v>
      </c>
      <c r="E361" s="17">
        <v>35</v>
      </c>
      <c r="F361" s="17">
        <v>32.7392</v>
      </c>
      <c r="G361" s="18">
        <f t="shared" si="10"/>
        <v>0.935405714285714</v>
      </c>
      <c r="H361" s="17"/>
      <c r="I361" s="17"/>
      <c r="J361" s="17"/>
      <c r="K361" s="18" t="str">
        <f t="shared" si="11"/>
        <v/>
      </c>
      <c r="L361" s="22" t="s">
        <v>1238</v>
      </c>
    </row>
    <row r="362" s="1" customFormat="1" ht="12" customHeight="1" spans="1:12">
      <c r="A362" s="19">
        <v>358</v>
      </c>
      <c r="B362" s="16" t="s">
        <v>1196</v>
      </c>
      <c r="C362" s="16" t="s">
        <v>1239</v>
      </c>
      <c r="D362" s="17">
        <v>40</v>
      </c>
      <c r="E362" s="17">
        <v>40</v>
      </c>
      <c r="F362" s="17"/>
      <c r="G362" s="18">
        <f t="shared" si="10"/>
        <v>0</v>
      </c>
      <c r="H362" s="17"/>
      <c r="I362" s="17"/>
      <c r="J362" s="17"/>
      <c r="K362" s="18" t="str">
        <f t="shared" si="11"/>
        <v/>
      </c>
      <c r="L362" s="22" t="s">
        <v>1240</v>
      </c>
    </row>
    <row r="363" s="1" customFormat="1" ht="12" customHeight="1" spans="1:12">
      <c r="A363" s="15">
        <v>359</v>
      </c>
      <c r="B363" s="16" t="s">
        <v>1196</v>
      </c>
      <c r="C363" s="16" t="s">
        <v>266</v>
      </c>
      <c r="D363" s="17">
        <v>560.8</v>
      </c>
      <c r="E363" s="17">
        <v>557.8</v>
      </c>
      <c r="F363" s="17">
        <v>493.44</v>
      </c>
      <c r="G363" s="18">
        <f t="shared" si="10"/>
        <v>0.884618142703478</v>
      </c>
      <c r="H363" s="17"/>
      <c r="I363" s="17"/>
      <c r="J363" s="17"/>
      <c r="K363" s="18" t="str">
        <f t="shared" si="11"/>
        <v/>
      </c>
      <c r="L363" s="22" t="s">
        <v>1241</v>
      </c>
    </row>
    <row r="364" s="1" customFormat="1" ht="12" customHeight="1" spans="1:12">
      <c r="A364" s="19">
        <v>360</v>
      </c>
      <c r="B364" s="16" t="s">
        <v>1196</v>
      </c>
      <c r="C364" s="16" t="s">
        <v>1242</v>
      </c>
      <c r="D364" s="17">
        <v>1</v>
      </c>
      <c r="E364" s="17">
        <v>1</v>
      </c>
      <c r="F364" s="17">
        <v>0.5845</v>
      </c>
      <c r="G364" s="18">
        <f t="shared" si="10"/>
        <v>0.5845</v>
      </c>
      <c r="H364" s="17"/>
      <c r="I364" s="17"/>
      <c r="J364" s="17"/>
      <c r="K364" s="18" t="str">
        <f t="shared" si="11"/>
        <v/>
      </c>
      <c r="L364" s="22" t="s">
        <v>1243</v>
      </c>
    </row>
    <row r="365" s="1" customFormat="1" ht="12" customHeight="1" spans="1:12">
      <c r="A365" s="15">
        <v>361</v>
      </c>
      <c r="B365" s="16" t="s">
        <v>1196</v>
      </c>
      <c r="C365" s="16" t="s">
        <v>1244</v>
      </c>
      <c r="D365" s="17"/>
      <c r="E365" s="17">
        <v>14.70252</v>
      </c>
      <c r="F365" s="17">
        <v>3.27036</v>
      </c>
      <c r="G365" s="18">
        <f t="shared" si="10"/>
        <v>0.222435337615592</v>
      </c>
      <c r="H365" s="17"/>
      <c r="I365" s="17"/>
      <c r="J365" s="17"/>
      <c r="K365" s="18" t="str">
        <f t="shared" si="11"/>
        <v/>
      </c>
      <c r="L365" s="22" t="s">
        <v>1245</v>
      </c>
    </row>
    <row r="366" s="1" customFormat="1" ht="12" customHeight="1" spans="1:12">
      <c r="A366" s="19">
        <v>362</v>
      </c>
      <c r="B366" s="16" t="s">
        <v>1196</v>
      </c>
      <c r="C366" s="16" t="s">
        <v>1246</v>
      </c>
      <c r="D366" s="17">
        <v>20</v>
      </c>
      <c r="E366" s="17">
        <v>20</v>
      </c>
      <c r="F366" s="17">
        <v>16.29</v>
      </c>
      <c r="G366" s="18">
        <f t="shared" si="10"/>
        <v>0.8145</v>
      </c>
      <c r="H366" s="17"/>
      <c r="I366" s="17"/>
      <c r="J366" s="17"/>
      <c r="K366" s="18" t="str">
        <f t="shared" si="11"/>
        <v/>
      </c>
      <c r="L366" s="22" t="s">
        <v>1247</v>
      </c>
    </row>
    <row r="367" s="1" customFormat="1" ht="12" customHeight="1" spans="1:12">
      <c r="A367" s="15">
        <v>363</v>
      </c>
      <c r="B367" s="16" t="s">
        <v>1196</v>
      </c>
      <c r="C367" s="16" t="s">
        <v>1248</v>
      </c>
      <c r="D367" s="17"/>
      <c r="E367" s="17">
        <v>1</v>
      </c>
      <c r="F367" s="17">
        <v>0.3597</v>
      </c>
      <c r="G367" s="18">
        <f t="shared" si="10"/>
        <v>0.3597</v>
      </c>
      <c r="H367" s="17"/>
      <c r="I367" s="17"/>
      <c r="J367" s="17"/>
      <c r="K367" s="18" t="str">
        <f t="shared" si="11"/>
        <v/>
      </c>
      <c r="L367" s="22" t="s">
        <v>1249</v>
      </c>
    </row>
    <row r="368" s="1" customFormat="1" ht="12" customHeight="1" spans="1:12">
      <c r="A368" s="19">
        <v>364</v>
      </c>
      <c r="B368" s="16" t="s">
        <v>1196</v>
      </c>
      <c r="C368" s="16" t="s">
        <v>1248</v>
      </c>
      <c r="D368" s="17">
        <v>8</v>
      </c>
      <c r="E368" s="17">
        <v>6</v>
      </c>
      <c r="F368" s="17">
        <v>5.4914</v>
      </c>
      <c r="G368" s="18">
        <f t="shared" si="10"/>
        <v>0.915233333333333</v>
      </c>
      <c r="H368" s="17"/>
      <c r="I368" s="17"/>
      <c r="J368" s="17"/>
      <c r="K368" s="18" t="str">
        <f t="shared" si="11"/>
        <v/>
      </c>
      <c r="L368" s="22" t="s">
        <v>1250</v>
      </c>
    </row>
    <row r="369" s="1" customFormat="1" ht="12" customHeight="1" spans="1:12">
      <c r="A369" s="15">
        <v>365</v>
      </c>
      <c r="B369" s="16" t="s">
        <v>1196</v>
      </c>
      <c r="C369" s="16" t="s">
        <v>1251</v>
      </c>
      <c r="D369" s="17">
        <v>10.7</v>
      </c>
      <c r="E369" s="17">
        <v>10.7</v>
      </c>
      <c r="F369" s="17"/>
      <c r="G369" s="18">
        <f t="shared" si="10"/>
        <v>0</v>
      </c>
      <c r="H369" s="17"/>
      <c r="I369" s="17"/>
      <c r="J369" s="17"/>
      <c r="K369" s="18" t="str">
        <f t="shared" si="11"/>
        <v/>
      </c>
      <c r="L369" s="22" t="s">
        <v>1252</v>
      </c>
    </row>
    <row r="370" s="1" customFormat="1" ht="12" customHeight="1" spans="1:12">
      <c r="A370" s="19">
        <v>366</v>
      </c>
      <c r="B370" s="16" t="s">
        <v>1196</v>
      </c>
      <c r="C370" s="16" t="s">
        <v>1253</v>
      </c>
      <c r="D370" s="17">
        <v>2</v>
      </c>
      <c r="E370" s="17">
        <v>2</v>
      </c>
      <c r="F370" s="17"/>
      <c r="G370" s="18">
        <f t="shared" si="10"/>
        <v>0</v>
      </c>
      <c r="H370" s="17"/>
      <c r="I370" s="17"/>
      <c r="J370" s="17"/>
      <c r="K370" s="18" t="str">
        <f t="shared" si="11"/>
        <v/>
      </c>
      <c r="L370" s="22" t="s">
        <v>1252</v>
      </c>
    </row>
    <row r="371" s="1" customFormat="1" ht="12" customHeight="1" spans="1:12">
      <c r="A371" s="15">
        <v>367</v>
      </c>
      <c r="B371" s="16" t="s">
        <v>1196</v>
      </c>
      <c r="C371" s="16" t="s">
        <v>1254</v>
      </c>
      <c r="D371" s="17">
        <v>5</v>
      </c>
      <c r="E371" s="17">
        <v>5</v>
      </c>
      <c r="F371" s="17"/>
      <c r="G371" s="18">
        <f t="shared" si="10"/>
        <v>0</v>
      </c>
      <c r="H371" s="17"/>
      <c r="I371" s="17"/>
      <c r="J371" s="17"/>
      <c r="K371" s="18" t="str">
        <f t="shared" si="11"/>
        <v/>
      </c>
      <c r="L371" s="22" t="s">
        <v>1167</v>
      </c>
    </row>
    <row r="372" s="1" customFormat="1" ht="12" customHeight="1" spans="1:12">
      <c r="A372" s="19">
        <v>368</v>
      </c>
      <c r="B372" s="16" t="s">
        <v>1196</v>
      </c>
      <c r="C372" s="16" t="s">
        <v>1255</v>
      </c>
      <c r="D372" s="17">
        <v>19.84</v>
      </c>
      <c r="E372" s="17">
        <v>19.84</v>
      </c>
      <c r="F372" s="17">
        <v>18.3996</v>
      </c>
      <c r="G372" s="18">
        <f t="shared" si="10"/>
        <v>0.927399193548387</v>
      </c>
      <c r="H372" s="17"/>
      <c r="I372" s="17"/>
      <c r="J372" s="17"/>
      <c r="K372" s="18" t="str">
        <f t="shared" si="11"/>
        <v/>
      </c>
      <c r="L372" s="22" t="s">
        <v>1256</v>
      </c>
    </row>
    <row r="373" s="1" customFormat="1" ht="12" customHeight="1" spans="1:12">
      <c r="A373" s="15">
        <v>369</v>
      </c>
      <c r="B373" s="16" t="s">
        <v>1196</v>
      </c>
      <c r="C373" s="16" t="s">
        <v>1257</v>
      </c>
      <c r="D373" s="17">
        <v>12.1</v>
      </c>
      <c r="E373" s="17">
        <v>10.7421</v>
      </c>
      <c r="F373" s="17">
        <v>4.604885</v>
      </c>
      <c r="G373" s="18">
        <f t="shared" si="10"/>
        <v>0.428676422673406</v>
      </c>
      <c r="H373" s="17"/>
      <c r="I373" s="17"/>
      <c r="J373" s="17"/>
      <c r="K373" s="18" t="str">
        <f t="shared" si="11"/>
        <v/>
      </c>
      <c r="L373" s="22" t="s">
        <v>1256</v>
      </c>
    </row>
    <row r="374" s="1" customFormat="1" ht="12" customHeight="1" spans="1:12">
      <c r="A374" s="19">
        <v>370</v>
      </c>
      <c r="B374" s="16" t="s">
        <v>1196</v>
      </c>
      <c r="C374" s="16" t="s">
        <v>1258</v>
      </c>
      <c r="D374" s="17">
        <v>9</v>
      </c>
      <c r="E374" s="17">
        <v>3</v>
      </c>
      <c r="F374" s="17">
        <v>0.6</v>
      </c>
      <c r="G374" s="18">
        <f t="shared" si="10"/>
        <v>0.2</v>
      </c>
      <c r="H374" s="17"/>
      <c r="I374" s="17"/>
      <c r="J374" s="17"/>
      <c r="K374" s="18" t="str">
        <f t="shared" si="11"/>
        <v/>
      </c>
      <c r="L374" s="22" t="s">
        <v>1259</v>
      </c>
    </row>
    <row r="375" s="1" customFormat="1" ht="12" customHeight="1" spans="1:12">
      <c r="A375" s="15">
        <v>371</v>
      </c>
      <c r="B375" s="16" t="s">
        <v>1196</v>
      </c>
      <c r="C375" s="16" t="s">
        <v>1260</v>
      </c>
      <c r="D375" s="17">
        <v>252.51</v>
      </c>
      <c r="E375" s="17">
        <v>252.51</v>
      </c>
      <c r="F375" s="17">
        <v>251.5039</v>
      </c>
      <c r="G375" s="18">
        <f t="shared" si="10"/>
        <v>0.996015603342442</v>
      </c>
      <c r="H375" s="17"/>
      <c r="I375" s="17"/>
      <c r="J375" s="17"/>
      <c r="K375" s="18" t="str">
        <f t="shared" si="11"/>
        <v/>
      </c>
      <c r="L375" s="22" t="s">
        <v>1261</v>
      </c>
    </row>
    <row r="376" s="1" customFormat="1" ht="12" customHeight="1" spans="1:12">
      <c r="A376" s="19">
        <v>372</v>
      </c>
      <c r="B376" s="16" t="s">
        <v>1196</v>
      </c>
      <c r="C376" s="16" t="s">
        <v>1262</v>
      </c>
      <c r="D376" s="17">
        <v>1</v>
      </c>
      <c r="E376" s="17">
        <v>1</v>
      </c>
      <c r="F376" s="17"/>
      <c r="G376" s="18">
        <f t="shared" si="10"/>
        <v>0</v>
      </c>
      <c r="H376" s="17"/>
      <c r="I376" s="17"/>
      <c r="J376" s="17"/>
      <c r="K376" s="18" t="str">
        <f t="shared" si="11"/>
        <v/>
      </c>
      <c r="L376" s="22" t="s">
        <v>1263</v>
      </c>
    </row>
    <row r="377" s="1" customFormat="1" ht="12" customHeight="1" spans="1:12">
      <c r="A377" s="15">
        <v>373</v>
      </c>
      <c r="B377" s="16" t="s">
        <v>1196</v>
      </c>
      <c r="C377" s="16" t="s">
        <v>1264</v>
      </c>
      <c r="D377" s="17">
        <v>5</v>
      </c>
      <c r="E377" s="17">
        <v>5</v>
      </c>
      <c r="F377" s="17"/>
      <c r="G377" s="18">
        <f t="shared" si="10"/>
        <v>0</v>
      </c>
      <c r="H377" s="17"/>
      <c r="I377" s="17"/>
      <c r="J377" s="17"/>
      <c r="K377" s="18" t="str">
        <f t="shared" si="11"/>
        <v/>
      </c>
      <c r="L377" s="22" t="s">
        <v>1265</v>
      </c>
    </row>
    <row r="378" s="1" customFormat="1" ht="12" customHeight="1" spans="1:12">
      <c r="A378" s="19">
        <v>374</v>
      </c>
      <c r="B378" s="16" t="s">
        <v>1196</v>
      </c>
      <c r="C378" s="16" t="s">
        <v>1266</v>
      </c>
      <c r="D378" s="17">
        <v>9</v>
      </c>
      <c r="E378" s="17">
        <v>9</v>
      </c>
      <c r="F378" s="17">
        <v>0.84</v>
      </c>
      <c r="G378" s="18">
        <f t="shared" si="10"/>
        <v>0.0933333333333333</v>
      </c>
      <c r="H378" s="17"/>
      <c r="I378" s="17"/>
      <c r="J378" s="17"/>
      <c r="K378" s="18" t="str">
        <f t="shared" si="11"/>
        <v/>
      </c>
      <c r="L378" s="22" t="s">
        <v>1267</v>
      </c>
    </row>
    <row r="379" s="1" customFormat="1" ht="12" customHeight="1" spans="1:12">
      <c r="A379" s="15">
        <v>375</v>
      </c>
      <c r="B379" s="16" t="s">
        <v>1196</v>
      </c>
      <c r="C379" s="16" t="s">
        <v>1268</v>
      </c>
      <c r="D379" s="17">
        <v>7.05</v>
      </c>
      <c r="E379" s="17">
        <v>7.05</v>
      </c>
      <c r="F379" s="17">
        <v>0.3</v>
      </c>
      <c r="G379" s="18">
        <f t="shared" si="10"/>
        <v>0.0425531914893617</v>
      </c>
      <c r="H379" s="17"/>
      <c r="I379" s="17"/>
      <c r="J379" s="17"/>
      <c r="K379" s="18" t="str">
        <f t="shared" si="11"/>
        <v/>
      </c>
      <c r="L379" s="22" t="s">
        <v>1269</v>
      </c>
    </row>
    <row r="380" s="1" customFormat="1" ht="12" customHeight="1" spans="1:12">
      <c r="A380" s="19">
        <v>376</v>
      </c>
      <c r="B380" s="16" t="s">
        <v>1196</v>
      </c>
      <c r="C380" s="16" t="s">
        <v>1270</v>
      </c>
      <c r="D380" s="17"/>
      <c r="E380" s="17"/>
      <c r="F380" s="17"/>
      <c r="G380" s="18" t="str">
        <f t="shared" si="10"/>
        <v/>
      </c>
      <c r="H380" s="17"/>
      <c r="I380" s="17">
        <v>44.080307</v>
      </c>
      <c r="J380" s="17">
        <v>44.080307</v>
      </c>
      <c r="K380" s="18">
        <f t="shared" si="11"/>
        <v>1</v>
      </c>
      <c r="L380" s="22" t="s">
        <v>1195</v>
      </c>
    </row>
    <row r="381" s="1" customFormat="1" ht="12" customHeight="1" spans="1:12">
      <c r="A381" s="15">
        <v>377</v>
      </c>
      <c r="B381" s="16" t="s">
        <v>1196</v>
      </c>
      <c r="C381" s="16" t="s">
        <v>1271</v>
      </c>
      <c r="D381" s="17"/>
      <c r="E381" s="17"/>
      <c r="F381" s="17"/>
      <c r="G381" s="18" t="str">
        <f t="shared" si="10"/>
        <v/>
      </c>
      <c r="H381" s="17"/>
      <c r="I381" s="17">
        <v>0.88</v>
      </c>
      <c r="J381" s="17">
        <v>0.88</v>
      </c>
      <c r="K381" s="18">
        <f t="shared" si="11"/>
        <v>1</v>
      </c>
      <c r="L381" s="22" t="s">
        <v>1195</v>
      </c>
    </row>
    <row r="382" s="1" customFormat="1" ht="12" customHeight="1" spans="1:12">
      <c r="A382" s="19">
        <v>378</v>
      </c>
      <c r="B382" s="16" t="s">
        <v>1196</v>
      </c>
      <c r="C382" s="16" t="s">
        <v>1272</v>
      </c>
      <c r="D382" s="17"/>
      <c r="E382" s="17"/>
      <c r="F382" s="17"/>
      <c r="G382" s="18" t="str">
        <f t="shared" si="10"/>
        <v/>
      </c>
      <c r="H382" s="17"/>
      <c r="I382" s="17">
        <v>10</v>
      </c>
      <c r="J382" s="17"/>
      <c r="K382" s="18">
        <f t="shared" si="11"/>
        <v>0</v>
      </c>
      <c r="L382" s="22" t="s">
        <v>1273</v>
      </c>
    </row>
    <row r="383" s="1" customFormat="1" ht="12" customHeight="1" spans="1:12">
      <c r="A383" s="15">
        <v>379</v>
      </c>
      <c r="B383" s="16" t="s">
        <v>1196</v>
      </c>
      <c r="C383" s="16" t="s">
        <v>1274</v>
      </c>
      <c r="D383" s="17"/>
      <c r="E383" s="17"/>
      <c r="F383" s="17"/>
      <c r="G383" s="18" t="str">
        <f t="shared" si="10"/>
        <v/>
      </c>
      <c r="H383" s="17"/>
      <c r="I383" s="17">
        <v>36.184</v>
      </c>
      <c r="J383" s="17">
        <v>27.816</v>
      </c>
      <c r="K383" s="18">
        <f t="shared" si="11"/>
        <v>0.768737563564006</v>
      </c>
      <c r="L383" s="22" t="s">
        <v>1275</v>
      </c>
    </row>
    <row r="384" s="1" customFormat="1" ht="12" customHeight="1" spans="1:12">
      <c r="A384" s="19">
        <v>380</v>
      </c>
      <c r="B384" s="16" t="s">
        <v>1196</v>
      </c>
      <c r="C384" s="16" t="s">
        <v>1276</v>
      </c>
      <c r="D384" s="17"/>
      <c r="E384" s="17"/>
      <c r="F384" s="17"/>
      <c r="G384" s="18" t="str">
        <f t="shared" si="10"/>
        <v/>
      </c>
      <c r="H384" s="17"/>
      <c r="I384" s="17">
        <v>2.8333</v>
      </c>
      <c r="J384" s="17">
        <v>0.6667</v>
      </c>
      <c r="K384" s="18">
        <f t="shared" si="11"/>
        <v>0.235308650690008</v>
      </c>
      <c r="L384" s="22" t="s">
        <v>1277</v>
      </c>
    </row>
    <row r="385" s="1" customFormat="1" ht="12" customHeight="1" spans="1:12">
      <c r="A385" s="15">
        <v>381</v>
      </c>
      <c r="B385" s="16" t="s">
        <v>1196</v>
      </c>
      <c r="C385" s="16" t="s">
        <v>1278</v>
      </c>
      <c r="D385" s="17"/>
      <c r="E385" s="17"/>
      <c r="F385" s="17"/>
      <c r="G385" s="18" t="str">
        <f t="shared" si="10"/>
        <v/>
      </c>
      <c r="H385" s="17">
        <v>0.028</v>
      </c>
      <c r="I385" s="17">
        <v>0.028</v>
      </c>
      <c r="J385" s="17"/>
      <c r="K385" s="18">
        <f t="shared" si="11"/>
        <v>0</v>
      </c>
      <c r="L385" s="22" t="s">
        <v>1279</v>
      </c>
    </row>
    <row r="386" s="1" customFormat="1" ht="12" customHeight="1" spans="1:12">
      <c r="A386" s="19">
        <v>382</v>
      </c>
      <c r="B386" s="16" t="s">
        <v>1196</v>
      </c>
      <c r="C386" s="16" t="s">
        <v>1280</v>
      </c>
      <c r="D386" s="17"/>
      <c r="E386" s="17"/>
      <c r="F386" s="17"/>
      <c r="G386" s="18" t="str">
        <f t="shared" si="10"/>
        <v/>
      </c>
      <c r="H386" s="17">
        <v>27.75</v>
      </c>
      <c r="I386" s="17">
        <v>27.75</v>
      </c>
      <c r="J386" s="17">
        <v>27.75</v>
      </c>
      <c r="K386" s="18">
        <f t="shared" si="11"/>
        <v>1</v>
      </c>
      <c r="L386" s="22" t="s">
        <v>1281</v>
      </c>
    </row>
    <row r="387" s="1" customFormat="1" ht="12" customHeight="1" spans="1:12">
      <c r="A387" s="15">
        <v>383</v>
      </c>
      <c r="B387" s="16" t="s">
        <v>1196</v>
      </c>
      <c r="C387" s="16" t="s">
        <v>1282</v>
      </c>
      <c r="D387" s="17"/>
      <c r="E387" s="17"/>
      <c r="F387" s="17"/>
      <c r="G387" s="18" t="str">
        <f t="shared" si="10"/>
        <v/>
      </c>
      <c r="H387" s="17">
        <v>1</v>
      </c>
      <c r="I387" s="17">
        <v>1</v>
      </c>
      <c r="J387" s="17">
        <v>1</v>
      </c>
      <c r="K387" s="18">
        <f t="shared" si="11"/>
        <v>1</v>
      </c>
      <c r="L387" s="22" t="s">
        <v>1283</v>
      </c>
    </row>
    <row r="388" s="1" customFormat="1" ht="12" customHeight="1" spans="1:12">
      <c r="A388" s="19">
        <v>384</v>
      </c>
      <c r="B388" s="16" t="s">
        <v>1196</v>
      </c>
      <c r="C388" s="16" t="s">
        <v>1284</v>
      </c>
      <c r="D388" s="17"/>
      <c r="E388" s="17"/>
      <c r="F388" s="17"/>
      <c r="G388" s="18" t="str">
        <f t="shared" si="10"/>
        <v/>
      </c>
      <c r="H388" s="17">
        <v>150</v>
      </c>
      <c r="I388" s="17">
        <v>150</v>
      </c>
      <c r="J388" s="17">
        <v>149.8</v>
      </c>
      <c r="K388" s="18">
        <f t="shared" si="11"/>
        <v>0.998666666666667</v>
      </c>
      <c r="L388" s="22" t="s">
        <v>1285</v>
      </c>
    </row>
    <row r="389" s="1" customFormat="1" ht="12" customHeight="1" spans="1:12">
      <c r="A389" s="15">
        <v>385</v>
      </c>
      <c r="B389" s="16" t="s">
        <v>1196</v>
      </c>
      <c r="C389" s="16" t="s">
        <v>1286</v>
      </c>
      <c r="D389" s="17"/>
      <c r="E389" s="17"/>
      <c r="F389" s="17"/>
      <c r="G389" s="18" t="str">
        <f t="shared" ref="G389:G452" si="12">IF(E389=0,"",F389/E389)</f>
        <v/>
      </c>
      <c r="H389" s="17"/>
      <c r="I389" s="17">
        <v>4.315</v>
      </c>
      <c r="J389" s="17">
        <v>3.895</v>
      </c>
      <c r="K389" s="18">
        <f t="shared" ref="K389:K452" si="13">IF(I389=0,"",J389/I389)</f>
        <v>0.902665121668598</v>
      </c>
      <c r="L389" s="22" t="s">
        <v>1287</v>
      </c>
    </row>
    <row r="390" s="1" customFormat="1" ht="12" customHeight="1" spans="1:12">
      <c r="A390" s="19">
        <v>386</v>
      </c>
      <c r="B390" s="16" t="s">
        <v>1196</v>
      </c>
      <c r="C390" s="16" t="s">
        <v>1288</v>
      </c>
      <c r="D390" s="17"/>
      <c r="E390" s="17"/>
      <c r="F390" s="17"/>
      <c r="G390" s="18" t="str">
        <f t="shared" si="12"/>
        <v/>
      </c>
      <c r="H390" s="17"/>
      <c r="I390" s="17">
        <v>36</v>
      </c>
      <c r="J390" s="17">
        <v>36</v>
      </c>
      <c r="K390" s="18">
        <f t="shared" si="13"/>
        <v>1</v>
      </c>
      <c r="L390" s="22" t="s">
        <v>1289</v>
      </c>
    </row>
    <row r="391" s="1" customFormat="1" ht="12" customHeight="1" spans="1:12">
      <c r="A391" s="15">
        <v>387</v>
      </c>
      <c r="B391" s="16" t="s">
        <v>1196</v>
      </c>
      <c r="C391" s="16" t="s">
        <v>1290</v>
      </c>
      <c r="D391" s="17"/>
      <c r="E391" s="17"/>
      <c r="F391" s="17"/>
      <c r="G391" s="18" t="str">
        <f t="shared" si="12"/>
        <v/>
      </c>
      <c r="H391" s="17"/>
      <c r="I391" s="17">
        <v>29.155</v>
      </c>
      <c r="J391" s="17">
        <v>25.745</v>
      </c>
      <c r="K391" s="18">
        <f t="shared" si="13"/>
        <v>0.883038929857657</v>
      </c>
      <c r="L391" s="22" t="s">
        <v>1291</v>
      </c>
    </row>
    <row r="392" s="1" customFormat="1" ht="12" customHeight="1" spans="1:12">
      <c r="A392" s="19">
        <v>388</v>
      </c>
      <c r="B392" s="16" t="s">
        <v>1196</v>
      </c>
      <c r="C392" s="16" t="s">
        <v>1292</v>
      </c>
      <c r="D392" s="17"/>
      <c r="E392" s="17"/>
      <c r="F392" s="17"/>
      <c r="G392" s="18" t="str">
        <f t="shared" si="12"/>
        <v/>
      </c>
      <c r="H392" s="17"/>
      <c r="I392" s="17">
        <v>0.919693</v>
      </c>
      <c r="J392" s="17">
        <v>0.919693</v>
      </c>
      <c r="K392" s="18">
        <f t="shared" si="13"/>
        <v>1</v>
      </c>
      <c r="L392" s="22" t="s">
        <v>1195</v>
      </c>
    </row>
    <row r="393" s="1" customFormat="1" ht="12" customHeight="1" spans="1:12">
      <c r="A393" s="15">
        <v>389</v>
      </c>
      <c r="B393" s="16" t="s">
        <v>1196</v>
      </c>
      <c r="C393" s="16" t="s">
        <v>1293</v>
      </c>
      <c r="D393" s="17"/>
      <c r="E393" s="17"/>
      <c r="F393" s="17"/>
      <c r="G393" s="18" t="str">
        <f t="shared" si="12"/>
        <v/>
      </c>
      <c r="H393" s="17"/>
      <c r="I393" s="17">
        <v>0.12</v>
      </c>
      <c r="J393" s="17">
        <v>0.12</v>
      </c>
      <c r="K393" s="18">
        <f t="shared" si="13"/>
        <v>1</v>
      </c>
      <c r="L393" s="22" t="s">
        <v>1195</v>
      </c>
    </row>
    <row r="394" s="1" customFormat="1" ht="12" customHeight="1" spans="1:12">
      <c r="A394" s="19">
        <v>390</v>
      </c>
      <c r="B394" s="16" t="s">
        <v>1196</v>
      </c>
      <c r="C394" s="16" t="s">
        <v>1294</v>
      </c>
      <c r="D394" s="17"/>
      <c r="E394" s="17"/>
      <c r="F394" s="17"/>
      <c r="G394" s="18" t="str">
        <f t="shared" si="12"/>
        <v/>
      </c>
      <c r="H394" s="17"/>
      <c r="I394" s="17">
        <v>0.1028</v>
      </c>
      <c r="J394" s="17">
        <v>0.1028</v>
      </c>
      <c r="K394" s="18">
        <f t="shared" si="13"/>
        <v>1</v>
      </c>
      <c r="L394" s="22" t="s">
        <v>1195</v>
      </c>
    </row>
    <row r="395" s="1" customFormat="1" ht="12" customHeight="1" spans="1:12">
      <c r="A395" s="15">
        <v>391</v>
      </c>
      <c r="B395" s="16" t="s">
        <v>1196</v>
      </c>
      <c r="C395" s="16" t="s">
        <v>1295</v>
      </c>
      <c r="D395" s="17"/>
      <c r="E395" s="17"/>
      <c r="F395" s="17"/>
      <c r="G395" s="18" t="str">
        <f t="shared" si="12"/>
        <v/>
      </c>
      <c r="H395" s="17"/>
      <c r="I395" s="17">
        <v>190</v>
      </c>
      <c r="J395" s="17">
        <v>190</v>
      </c>
      <c r="K395" s="18">
        <f t="shared" si="13"/>
        <v>1</v>
      </c>
      <c r="L395" s="22" t="s">
        <v>1296</v>
      </c>
    </row>
    <row r="396" s="1" customFormat="1" ht="12" customHeight="1" spans="1:12">
      <c r="A396" s="19">
        <v>392</v>
      </c>
      <c r="B396" s="16" t="s">
        <v>1196</v>
      </c>
      <c r="C396" s="16" t="s">
        <v>1297</v>
      </c>
      <c r="D396" s="17"/>
      <c r="E396" s="17"/>
      <c r="F396" s="17"/>
      <c r="G396" s="18" t="str">
        <f t="shared" si="12"/>
        <v/>
      </c>
      <c r="H396" s="17"/>
      <c r="I396" s="17">
        <v>1.8972</v>
      </c>
      <c r="J396" s="17">
        <v>1.8972</v>
      </c>
      <c r="K396" s="18">
        <f t="shared" si="13"/>
        <v>1</v>
      </c>
      <c r="L396" s="22" t="s">
        <v>1195</v>
      </c>
    </row>
    <row r="397" s="1" customFormat="1" ht="12" customHeight="1" spans="1:12">
      <c r="A397" s="15">
        <v>393</v>
      </c>
      <c r="B397" s="16" t="s">
        <v>1298</v>
      </c>
      <c r="C397" s="16" t="s">
        <v>1299</v>
      </c>
      <c r="D397" s="17">
        <v>1.2</v>
      </c>
      <c r="E397" s="17">
        <v>1.2</v>
      </c>
      <c r="F397" s="17">
        <v>1.2</v>
      </c>
      <c r="G397" s="18">
        <f t="shared" si="12"/>
        <v>1</v>
      </c>
      <c r="H397" s="17"/>
      <c r="I397" s="17"/>
      <c r="J397" s="17"/>
      <c r="K397" s="18" t="str">
        <f t="shared" si="13"/>
        <v/>
      </c>
      <c r="L397" s="22" t="s">
        <v>1300</v>
      </c>
    </row>
    <row r="398" s="1" customFormat="1" ht="12" customHeight="1" spans="1:12">
      <c r="A398" s="19">
        <v>394</v>
      </c>
      <c r="B398" s="16" t="s">
        <v>1298</v>
      </c>
      <c r="C398" s="16" t="s">
        <v>1301</v>
      </c>
      <c r="D398" s="17">
        <v>65</v>
      </c>
      <c r="E398" s="17">
        <v>65</v>
      </c>
      <c r="F398" s="17">
        <v>64.995276</v>
      </c>
      <c r="G398" s="18">
        <f t="shared" si="12"/>
        <v>0.999927323076923</v>
      </c>
      <c r="H398" s="17"/>
      <c r="I398" s="17"/>
      <c r="J398" s="17"/>
      <c r="K398" s="18" t="str">
        <f t="shared" si="13"/>
        <v/>
      </c>
      <c r="L398" s="22" t="s">
        <v>1302</v>
      </c>
    </row>
    <row r="399" s="1" customFormat="1" ht="12" customHeight="1" spans="1:12">
      <c r="A399" s="15">
        <v>395</v>
      </c>
      <c r="B399" s="16" t="s">
        <v>1298</v>
      </c>
      <c r="C399" s="16" t="s">
        <v>1303</v>
      </c>
      <c r="D399" s="17"/>
      <c r="E399" s="17">
        <v>3.518</v>
      </c>
      <c r="F399" s="17">
        <v>3.518</v>
      </c>
      <c r="G399" s="18">
        <f t="shared" si="12"/>
        <v>1</v>
      </c>
      <c r="H399" s="17"/>
      <c r="I399" s="17"/>
      <c r="J399" s="17"/>
      <c r="K399" s="18" t="str">
        <f t="shared" si="13"/>
        <v/>
      </c>
      <c r="L399" s="22" t="s">
        <v>1304</v>
      </c>
    </row>
    <row r="400" s="1" customFormat="1" ht="12" customHeight="1" spans="1:12">
      <c r="A400" s="19">
        <v>396</v>
      </c>
      <c r="B400" s="16" t="s">
        <v>1305</v>
      </c>
      <c r="C400" s="16" t="s">
        <v>1306</v>
      </c>
      <c r="D400" s="17"/>
      <c r="E400" s="17"/>
      <c r="F400" s="17"/>
      <c r="G400" s="18" t="str">
        <f t="shared" si="12"/>
        <v/>
      </c>
      <c r="H400" s="17"/>
      <c r="I400" s="17"/>
      <c r="J400" s="17"/>
      <c r="K400" s="18" t="str">
        <f t="shared" si="13"/>
        <v/>
      </c>
      <c r="L400" s="22" t="s">
        <v>1307</v>
      </c>
    </row>
    <row r="401" s="1" customFormat="1" ht="12" customHeight="1" spans="1:12">
      <c r="A401" s="15">
        <v>397</v>
      </c>
      <c r="B401" s="16" t="s">
        <v>1305</v>
      </c>
      <c r="C401" s="16" t="s">
        <v>1308</v>
      </c>
      <c r="D401" s="17"/>
      <c r="E401" s="17"/>
      <c r="F401" s="17">
        <v>6.4274</v>
      </c>
      <c r="G401" s="18" t="str">
        <f t="shared" si="12"/>
        <v/>
      </c>
      <c r="H401" s="17"/>
      <c r="I401" s="17"/>
      <c r="J401" s="17"/>
      <c r="K401" s="18" t="str">
        <f t="shared" si="13"/>
        <v/>
      </c>
      <c r="L401" s="22" t="s">
        <v>1309</v>
      </c>
    </row>
    <row r="402" s="1" customFormat="1" ht="12" customHeight="1" spans="1:12">
      <c r="A402" s="19">
        <v>398</v>
      </c>
      <c r="B402" s="16" t="s">
        <v>1305</v>
      </c>
      <c r="C402" s="16" t="s">
        <v>1310</v>
      </c>
      <c r="D402" s="17"/>
      <c r="E402" s="17"/>
      <c r="F402" s="17">
        <v>0.0012</v>
      </c>
      <c r="G402" s="18" t="str">
        <f t="shared" si="12"/>
        <v/>
      </c>
      <c r="H402" s="17"/>
      <c r="I402" s="17"/>
      <c r="J402" s="17"/>
      <c r="K402" s="18" t="str">
        <f t="shared" si="13"/>
        <v/>
      </c>
      <c r="L402" s="22" t="s">
        <v>1311</v>
      </c>
    </row>
    <row r="403" s="1" customFormat="1" ht="12" customHeight="1" spans="1:12">
      <c r="A403" s="15">
        <v>399</v>
      </c>
      <c r="B403" s="16" t="s">
        <v>1305</v>
      </c>
      <c r="C403" s="16" t="s">
        <v>1312</v>
      </c>
      <c r="D403" s="17"/>
      <c r="E403" s="17"/>
      <c r="F403" s="17">
        <v>14</v>
      </c>
      <c r="G403" s="18" t="str">
        <f t="shared" si="12"/>
        <v/>
      </c>
      <c r="H403" s="17"/>
      <c r="I403" s="17"/>
      <c r="J403" s="17"/>
      <c r="K403" s="18" t="str">
        <f t="shared" si="13"/>
        <v/>
      </c>
      <c r="L403" s="22" t="s">
        <v>1311</v>
      </c>
    </row>
    <row r="404" s="1" customFormat="1" ht="12" customHeight="1" spans="1:12">
      <c r="A404" s="19">
        <v>400</v>
      </c>
      <c r="B404" s="16" t="s">
        <v>1305</v>
      </c>
      <c r="C404" s="16" t="s">
        <v>1313</v>
      </c>
      <c r="D404" s="17"/>
      <c r="E404" s="17"/>
      <c r="F404" s="17">
        <v>1.62</v>
      </c>
      <c r="G404" s="18" t="str">
        <f t="shared" si="12"/>
        <v/>
      </c>
      <c r="H404" s="17"/>
      <c r="I404" s="17"/>
      <c r="J404" s="17"/>
      <c r="K404" s="18" t="str">
        <f t="shared" si="13"/>
        <v/>
      </c>
      <c r="L404" s="22" t="s">
        <v>1314</v>
      </c>
    </row>
    <row r="405" s="1" customFormat="1" ht="12" customHeight="1" spans="1:12">
      <c r="A405" s="15">
        <v>401</v>
      </c>
      <c r="B405" s="16" t="s">
        <v>1305</v>
      </c>
      <c r="C405" s="16" t="s">
        <v>678</v>
      </c>
      <c r="D405" s="17"/>
      <c r="E405" s="17"/>
      <c r="F405" s="17">
        <v>7.1</v>
      </c>
      <c r="G405" s="18" t="str">
        <f t="shared" si="12"/>
        <v/>
      </c>
      <c r="H405" s="17"/>
      <c r="I405" s="17"/>
      <c r="J405" s="17"/>
      <c r="K405" s="18" t="str">
        <f t="shared" si="13"/>
        <v/>
      </c>
      <c r="L405" s="22" t="s">
        <v>679</v>
      </c>
    </row>
    <row r="406" s="1" customFormat="1" ht="12" customHeight="1" spans="1:12">
      <c r="A406" s="19">
        <v>402</v>
      </c>
      <c r="B406" s="16" t="s">
        <v>1305</v>
      </c>
      <c r="C406" s="16" t="s">
        <v>1315</v>
      </c>
      <c r="D406" s="17"/>
      <c r="E406" s="17"/>
      <c r="F406" s="17">
        <v>2.26</v>
      </c>
      <c r="G406" s="18" t="str">
        <f t="shared" si="12"/>
        <v/>
      </c>
      <c r="H406" s="17"/>
      <c r="I406" s="17"/>
      <c r="J406" s="17"/>
      <c r="K406" s="18" t="str">
        <f t="shared" si="13"/>
        <v/>
      </c>
      <c r="L406" s="22" t="s">
        <v>1316</v>
      </c>
    </row>
    <row r="407" s="1" customFormat="1" ht="12" customHeight="1" spans="1:12">
      <c r="A407" s="15">
        <v>403</v>
      </c>
      <c r="B407" s="16" t="s">
        <v>1305</v>
      </c>
      <c r="C407" s="16" t="s">
        <v>682</v>
      </c>
      <c r="D407" s="17"/>
      <c r="E407" s="17"/>
      <c r="F407" s="17"/>
      <c r="G407" s="18" t="str">
        <f t="shared" si="12"/>
        <v/>
      </c>
      <c r="H407" s="17"/>
      <c r="I407" s="17"/>
      <c r="J407" s="17"/>
      <c r="K407" s="18" t="str">
        <f t="shared" si="13"/>
        <v/>
      </c>
      <c r="L407" s="22" t="s">
        <v>683</v>
      </c>
    </row>
    <row r="408" s="1" customFormat="1" ht="12" customHeight="1" spans="1:12">
      <c r="A408" s="19">
        <v>404</v>
      </c>
      <c r="B408" s="16" t="s">
        <v>1305</v>
      </c>
      <c r="C408" s="16" t="s">
        <v>1317</v>
      </c>
      <c r="D408" s="17"/>
      <c r="E408" s="17"/>
      <c r="F408" s="17"/>
      <c r="G408" s="18" t="str">
        <f t="shared" si="12"/>
        <v/>
      </c>
      <c r="H408" s="17"/>
      <c r="I408" s="17"/>
      <c r="J408" s="17"/>
      <c r="K408" s="18" t="str">
        <f t="shared" si="13"/>
        <v/>
      </c>
      <c r="L408" s="22" t="s">
        <v>681</v>
      </c>
    </row>
    <row r="409" s="1" customFormat="1" ht="12" customHeight="1" spans="1:12">
      <c r="A409" s="15">
        <v>405</v>
      </c>
      <c r="B409" s="16" t="s">
        <v>1305</v>
      </c>
      <c r="C409" s="16" t="s">
        <v>1318</v>
      </c>
      <c r="D409" s="17"/>
      <c r="E409" s="17"/>
      <c r="F409" s="17">
        <v>1.98</v>
      </c>
      <c r="G409" s="18" t="str">
        <f t="shared" si="12"/>
        <v/>
      </c>
      <c r="H409" s="17"/>
      <c r="I409" s="17"/>
      <c r="J409" s="17"/>
      <c r="K409" s="18" t="str">
        <f t="shared" si="13"/>
        <v/>
      </c>
      <c r="L409" s="22" t="s">
        <v>681</v>
      </c>
    </row>
    <row r="410" s="1" customFormat="1" ht="12" customHeight="1" spans="1:12">
      <c r="A410" s="19">
        <v>406</v>
      </c>
      <c r="B410" s="16" t="s">
        <v>1305</v>
      </c>
      <c r="C410" s="16" t="s">
        <v>1319</v>
      </c>
      <c r="D410" s="17"/>
      <c r="E410" s="17">
        <v>6</v>
      </c>
      <c r="F410" s="17"/>
      <c r="G410" s="18">
        <f t="shared" si="12"/>
        <v>0</v>
      </c>
      <c r="H410" s="17"/>
      <c r="I410" s="17"/>
      <c r="J410" s="17"/>
      <c r="K410" s="18" t="str">
        <f t="shared" si="13"/>
        <v/>
      </c>
      <c r="L410" s="22" t="s">
        <v>693</v>
      </c>
    </row>
    <row r="411" s="1" customFormat="1" ht="12" customHeight="1" spans="1:12">
      <c r="A411" s="15">
        <v>407</v>
      </c>
      <c r="B411" s="16" t="s">
        <v>1305</v>
      </c>
      <c r="C411" s="16" t="s">
        <v>1320</v>
      </c>
      <c r="D411" s="17"/>
      <c r="E411" s="17">
        <v>20</v>
      </c>
      <c r="F411" s="17"/>
      <c r="G411" s="18">
        <f t="shared" si="12"/>
        <v>0</v>
      </c>
      <c r="H411" s="17"/>
      <c r="I411" s="17"/>
      <c r="J411" s="17"/>
      <c r="K411" s="18" t="str">
        <f t="shared" si="13"/>
        <v/>
      </c>
      <c r="L411" s="22" t="s">
        <v>693</v>
      </c>
    </row>
    <row r="412" s="1" customFormat="1" ht="12" customHeight="1" spans="1:12">
      <c r="A412" s="19">
        <v>408</v>
      </c>
      <c r="B412" s="16" t="s">
        <v>1305</v>
      </c>
      <c r="C412" s="16" t="s">
        <v>1321</v>
      </c>
      <c r="D412" s="17"/>
      <c r="E412" s="17">
        <v>10.104</v>
      </c>
      <c r="F412" s="17"/>
      <c r="G412" s="18">
        <f t="shared" si="12"/>
        <v>0</v>
      </c>
      <c r="H412" s="17"/>
      <c r="I412" s="17"/>
      <c r="J412" s="17"/>
      <c r="K412" s="18" t="str">
        <f t="shared" si="13"/>
        <v/>
      </c>
      <c r="L412" s="22" t="s">
        <v>1322</v>
      </c>
    </row>
    <row r="413" s="1" customFormat="1" ht="12" customHeight="1" spans="1:12">
      <c r="A413" s="15">
        <v>409</v>
      </c>
      <c r="B413" s="16" t="s">
        <v>1305</v>
      </c>
      <c r="C413" s="16" t="s">
        <v>1323</v>
      </c>
      <c r="D413" s="17"/>
      <c r="E413" s="17">
        <v>14</v>
      </c>
      <c r="F413" s="17"/>
      <c r="G413" s="18">
        <f t="shared" si="12"/>
        <v>0</v>
      </c>
      <c r="H413" s="17"/>
      <c r="I413" s="17"/>
      <c r="J413" s="17"/>
      <c r="K413" s="18" t="str">
        <f t="shared" si="13"/>
        <v/>
      </c>
      <c r="L413" s="22" t="s">
        <v>697</v>
      </c>
    </row>
    <row r="414" s="1" customFormat="1" ht="12" customHeight="1" spans="1:12">
      <c r="A414" s="19">
        <v>410</v>
      </c>
      <c r="B414" s="16" t="s">
        <v>1305</v>
      </c>
      <c r="C414" s="16" t="s">
        <v>1324</v>
      </c>
      <c r="D414" s="17">
        <v>3.5</v>
      </c>
      <c r="E414" s="17">
        <v>3.5</v>
      </c>
      <c r="F414" s="17">
        <v>0.7438</v>
      </c>
      <c r="G414" s="18">
        <f t="shared" si="12"/>
        <v>0.212514285714286</v>
      </c>
      <c r="H414" s="17"/>
      <c r="I414" s="17"/>
      <c r="J414" s="17"/>
      <c r="K414" s="18" t="str">
        <f t="shared" si="13"/>
        <v/>
      </c>
      <c r="L414" s="22" t="s">
        <v>690</v>
      </c>
    </row>
    <row r="415" s="1" customFormat="1" ht="12" customHeight="1" spans="1:12">
      <c r="A415" s="15">
        <v>411</v>
      </c>
      <c r="B415" s="16" t="s">
        <v>1305</v>
      </c>
      <c r="C415" s="16" t="s">
        <v>669</v>
      </c>
      <c r="D415" s="17">
        <v>0.2</v>
      </c>
      <c r="E415" s="17">
        <v>0.2</v>
      </c>
      <c r="F415" s="17">
        <v>0.1336</v>
      </c>
      <c r="G415" s="18">
        <f t="shared" si="12"/>
        <v>0.668</v>
      </c>
      <c r="H415" s="17"/>
      <c r="I415" s="17"/>
      <c r="J415" s="17"/>
      <c r="K415" s="18" t="str">
        <f t="shared" si="13"/>
        <v/>
      </c>
      <c r="L415" s="22" t="s">
        <v>690</v>
      </c>
    </row>
    <row r="416" s="1" customFormat="1" ht="12" customHeight="1" spans="1:12">
      <c r="A416" s="19">
        <v>412</v>
      </c>
      <c r="B416" s="16" t="s">
        <v>1305</v>
      </c>
      <c r="C416" s="16" t="s">
        <v>1325</v>
      </c>
      <c r="D416" s="17">
        <v>5</v>
      </c>
      <c r="E416" s="17"/>
      <c r="F416" s="17"/>
      <c r="G416" s="18" t="str">
        <f t="shared" si="12"/>
        <v/>
      </c>
      <c r="H416" s="17"/>
      <c r="I416" s="17"/>
      <c r="J416" s="17"/>
      <c r="K416" s="18" t="str">
        <f t="shared" si="13"/>
        <v/>
      </c>
      <c r="L416" s="22" t="s">
        <v>1202</v>
      </c>
    </row>
    <row r="417" s="1" customFormat="1" ht="12" customHeight="1" spans="1:12">
      <c r="A417" s="15">
        <v>413</v>
      </c>
      <c r="B417" s="16" t="s">
        <v>1305</v>
      </c>
      <c r="C417" s="16" t="s">
        <v>1326</v>
      </c>
      <c r="D417" s="17">
        <v>1</v>
      </c>
      <c r="E417" s="17">
        <v>0.4</v>
      </c>
      <c r="F417" s="17">
        <v>0.053</v>
      </c>
      <c r="G417" s="18">
        <f t="shared" si="12"/>
        <v>0.1325</v>
      </c>
      <c r="H417" s="17"/>
      <c r="I417" s="17"/>
      <c r="J417" s="17"/>
      <c r="K417" s="18" t="str">
        <f t="shared" si="13"/>
        <v/>
      </c>
      <c r="L417" s="22" t="s">
        <v>1202</v>
      </c>
    </row>
    <row r="418" s="1" customFormat="1" ht="12" customHeight="1" spans="1:12">
      <c r="A418" s="19">
        <v>414</v>
      </c>
      <c r="B418" s="16" t="s">
        <v>1305</v>
      </c>
      <c r="C418" s="16" t="s">
        <v>1327</v>
      </c>
      <c r="D418" s="17">
        <v>1.5</v>
      </c>
      <c r="E418" s="17">
        <v>1.5</v>
      </c>
      <c r="F418" s="17">
        <v>1.333</v>
      </c>
      <c r="G418" s="18">
        <f t="shared" si="12"/>
        <v>0.888666666666667</v>
      </c>
      <c r="H418" s="17"/>
      <c r="I418" s="17"/>
      <c r="J418" s="17"/>
      <c r="K418" s="18" t="str">
        <f t="shared" si="13"/>
        <v/>
      </c>
      <c r="L418" s="22" t="s">
        <v>1202</v>
      </c>
    </row>
    <row r="419" s="1" customFormat="1" ht="12" customHeight="1" spans="1:12">
      <c r="A419" s="15">
        <v>415</v>
      </c>
      <c r="B419" s="16" t="s">
        <v>1305</v>
      </c>
      <c r="C419" s="16" t="s">
        <v>1328</v>
      </c>
      <c r="D419" s="17">
        <v>1.5</v>
      </c>
      <c r="E419" s="17">
        <v>1.5</v>
      </c>
      <c r="F419" s="17">
        <v>0.08</v>
      </c>
      <c r="G419" s="18">
        <f t="shared" si="12"/>
        <v>0.0533333333333333</v>
      </c>
      <c r="H419" s="17"/>
      <c r="I419" s="17"/>
      <c r="J419" s="17"/>
      <c r="K419" s="18" t="str">
        <f t="shared" si="13"/>
        <v/>
      </c>
      <c r="L419" s="22" t="s">
        <v>1202</v>
      </c>
    </row>
    <row r="420" s="1" customFormat="1" ht="12" customHeight="1" spans="1:12">
      <c r="A420" s="19">
        <v>416</v>
      </c>
      <c r="B420" s="16" t="s">
        <v>1305</v>
      </c>
      <c r="C420" s="16" t="s">
        <v>1329</v>
      </c>
      <c r="D420" s="17">
        <v>1</v>
      </c>
      <c r="E420" s="17">
        <v>1</v>
      </c>
      <c r="F420" s="17"/>
      <c r="G420" s="18">
        <f t="shared" si="12"/>
        <v>0</v>
      </c>
      <c r="H420" s="17"/>
      <c r="I420" s="17"/>
      <c r="J420" s="17"/>
      <c r="K420" s="18" t="str">
        <f t="shared" si="13"/>
        <v/>
      </c>
      <c r="L420" s="22" t="s">
        <v>1202</v>
      </c>
    </row>
    <row r="421" s="1" customFormat="1" ht="12" customHeight="1" spans="1:12">
      <c r="A421" s="15">
        <v>417</v>
      </c>
      <c r="B421" s="16" t="s">
        <v>1305</v>
      </c>
      <c r="C421" s="16" t="s">
        <v>691</v>
      </c>
      <c r="D421" s="17">
        <v>1.5</v>
      </c>
      <c r="E421" s="17">
        <v>1.5</v>
      </c>
      <c r="F421" s="17">
        <v>0.8075</v>
      </c>
      <c r="G421" s="18">
        <f t="shared" si="12"/>
        <v>0.538333333333333</v>
      </c>
      <c r="H421" s="17"/>
      <c r="I421" s="17"/>
      <c r="J421" s="17"/>
      <c r="K421" s="18" t="str">
        <f t="shared" si="13"/>
        <v/>
      </c>
      <c r="L421" s="22" t="s">
        <v>1202</v>
      </c>
    </row>
    <row r="422" s="1" customFormat="1" ht="12" customHeight="1" spans="1:12">
      <c r="A422" s="19">
        <v>418</v>
      </c>
      <c r="B422" s="16" t="s">
        <v>1305</v>
      </c>
      <c r="C422" s="16" t="s">
        <v>1330</v>
      </c>
      <c r="D422" s="17">
        <v>6</v>
      </c>
      <c r="E422" s="17">
        <v>2.1</v>
      </c>
      <c r="F422" s="17">
        <v>1.1491</v>
      </c>
      <c r="G422" s="18">
        <f t="shared" si="12"/>
        <v>0.547190476190476</v>
      </c>
      <c r="H422" s="17"/>
      <c r="I422" s="17"/>
      <c r="J422" s="17"/>
      <c r="K422" s="18" t="str">
        <f t="shared" si="13"/>
        <v/>
      </c>
      <c r="L422" s="22" t="s">
        <v>1202</v>
      </c>
    </row>
    <row r="423" s="1" customFormat="1" ht="12" customHeight="1" spans="1:12">
      <c r="A423" s="15">
        <v>419</v>
      </c>
      <c r="B423" s="16" t="s">
        <v>1305</v>
      </c>
      <c r="C423" s="16" t="s">
        <v>1331</v>
      </c>
      <c r="D423" s="17"/>
      <c r="E423" s="17">
        <v>4.7</v>
      </c>
      <c r="F423" s="17"/>
      <c r="G423" s="18">
        <f t="shared" si="12"/>
        <v>0</v>
      </c>
      <c r="H423" s="17"/>
      <c r="I423" s="17"/>
      <c r="J423" s="17"/>
      <c r="K423" s="18" t="str">
        <f t="shared" si="13"/>
        <v/>
      </c>
      <c r="L423" s="22" t="s">
        <v>1332</v>
      </c>
    </row>
    <row r="424" s="1" customFormat="1" ht="12" customHeight="1" spans="1:12">
      <c r="A424" s="19">
        <v>420</v>
      </c>
      <c r="B424" s="16" t="s">
        <v>1305</v>
      </c>
      <c r="C424" s="16" t="s">
        <v>694</v>
      </c>
      <c r="D424" s="17"/>
      <c r="E424" s="17">
        <v>48</v>
      </c>
      <c r="F424" s="17"/>
      <c r="G424" s="18">
        <f t="shared" si="12"/>
        <v>0</v>
      </c>
      <c r="H424" s="17"/>
      <c r="I424" s="17"/>
      <c r="J424" s="17"/>
      <c r="K424" s="18" t="str">
        <f t="shared" si="13"/>
        <v/>
      </c>
      <c r="L424" s="22" t="s">
        <v>695</v>
      </c>
    </row>
    <row r="425" s="1" customFormat="1" ht="12" customHeight="1" spans="1:12">
      <c r="A425" s="15">
        <v>421</v>
      </c>
      <c r="B425" s="16" t="s">
        <v>1305</v>
      </c>
      <c r="C425" s="16" t="s">
        <v>1333</v>
      </c>
      <c r="D425" s="17">
        <v>28</v>
      </c>
      <c r="E425" s="17">
        <v>28</v>
      </c>
      <c r="F425" s="17">
        <v>20.41777</v>
      </c>
      <c r="G425" s="18">
        <f t="shared" si="12"/>
        <v>0.729206071428571</v>
      </c>
      <c r="H425" s="17"/>
      <c r="I425" s="17"/>
      <c r="J425" s="17"/>
      <c r="K425" s="18" t="str">
        <f t="shared" si="13"/>
        <v/>
      </c>
      <c r="L425" s="22" t="s">
        <v>1202</v>
      </c>
    </row>
    <row r="426" s="1" customFormat="1" ht="12" customHeight="1" spans="1:12">
      <c r="A426" s="19">
        <v>422</v>
      </c>
      <c r="B426" s="16" t="s">
        <v>1334</v>
      </c>
      <c r="C426" s="16" t="s">
        <v>869</v>
      </c>
      <c r="D426" s="17">
        <v>0.22</v>
      </c>
      <c r="E426" s="17">
        <v>0.22</v>
      </c>
      <c r="F426" s="17"/>
      <c r="G426" s="18">
        <f t="shared" si="12"/>
        <v>0</v>
      </c>
      <c r="H426" s="17"/>
      <c r="I426" s="17"/>
      <c r="J426" s="17"/>
      <c r="K426" s="18" t="str">
        <f t="shared" si="13"/>
        <v/>
      </c>
      <c r="L426" s="22" t="s">
        <v>667</v>
      </c>
    </row>
    <row r="427" s="1" customFormat="1" ht="12" customHeight="1" spans="1:12">
      <c r="A427" s="15">
        <v>423</v>
      </c>
      <c r="B427" s="16" t="s">
        <v>1334</v>
      </c>
      <c r="C427" s="16" t="s">
        <v>669</v>
      </c>
      <c r="D427" s="17">
        <v>0.11</v>
      </c>
      <c r="E427" s="17">
        <v>0.11</v>
      </c>
      <c r="F427" s="17">
        <v>0.08257</v>
      </c>
      <c r="G427" s="18">
        <f t="shared" si="12"/>
        <v>0.750636363636364</v>
      </c>
      <c r="H427" s="17"/>
      <c r="I427" s="17"/>
      <c r="J427" s="17"/>
      <c r="K427" s="18" t="str">
        <f t="shared" si="13"/>
        <v/>
      </c>
      <c r="L427" s="22" t="s">
        <v>1335</v>
      </c>
    </row>
    <row r="428" s="1" customFormat="1" ht="12" customHeight="1" spans="1:12">
      <c r="A428" s="19">
        <v>424</v>
      </c>
      <c r="B428" s="16" t="s">
        <v>1334</v>
      </c>
      <c r="C428" s="16" t="s">
        <v>1336</v>
      </c>
      <c r="D428" s="17">
        <v>1.5</v>
      </c>
      <c r="E428" s="17">
        <v>1.5</v>
      </c>
      <c r="F428" s="17">
        <v>0.8611</v>
      </c>
      <c r="G428" s="18">
        <f t="shared" si="12"/>
        <v>0.574066666666667</v>
      </c>
      <c r="H428" s="17"/>
      <c r="I428" s="17"/>
      <c r="J428" s="17"/>
      <c r="K428" s="18" t="str">
        <f t="shared" si="13"/>
        <v/>
      </c>
      <c r="L428" s="22" t="s">
        <v>1337</v>
      </c>
    </row>
    <row r="429" s="1" customFormat="1" ht="12" customHeight="1" spans="1:12">
      <c r="A429" s="15">
        <v>425</v>
      </c>
      <c r="B429" s="16" t="s">
        <v>1334</v>
      </c>
      <c r="C429" s="16" t="s">
        <v>1338</v>
      </c>
      <c r="D429" s="17">
        <v>3.7</v>
      </c>
      <c r="E429" s="17">
        <v>3.7</v>
      </c>
      <c r="F429" s="17">
        <v>3.534</v>
      </c>
      <c r="G429" s="18">
        <f t="shared" si="12"/>
        <v>0.955135135135135</v>
      </c>
      <c r="H429" s="17"/>
      <c r="I429" s="17"/>
      <c r="J429" s="17"/>
      <c r="K429" s="18" t="str">
        <f t="shared" si="13"/>
        <v/>
      </c>
      <c r="L429" s="22" t="s">
        <v>1337</v>
      </c>
    </row>
    <row r="430" s="1" customFormat="1" ht="12" customHeight="1" spans="1:12">
      <c r="A430" s="19">
        <v>426</v>
      </c>
      <c r="B430" s="16" t="s">
        <v>1334</v>
      </c>
      <c r="C430" s="16" t="s">
        <v>1339</v>
      </c>
      <c r="D430" s="17">
        <v>1.5</v>
      </c>
      <c r="E430" s="17">
        <v>1.5</v>
      </c>
      <c r="F430" s="17">
        <v>0.9793</v>
      </c>
      <c r="G430" s="18">
        <f t="shared" si="12"/>
        <v>0.652866666666667</v>
      </c>
      <c r="H430" s="17"/>
      <c r="I430" s="17"/>
      <c r="J430" s="17"/>
      <c r="K430" s="18" t="str">
        <f t="shared" si="13"/>
        <v/>
      </c>
      <c r="L430" s="22" t="s">
        <v>1340</v>
      </c>
    </row>
    <row r="431" s="1" customFormat="1" ht="12" customHeight="1" spans="1:12">
      <c r="A431" s="15">
        <v>427</v>
      </c>
      <c r="B431" s="16" t="s">
        <v>1334</v>
      </c>
      <c r="C431" s="16" t="s">
        <v>1341</v>
      </c>
      <c r="D431" s="17">
        <v>1.5</v>
      </c>
      <c r="E431" s="17">
        <v>1.5</v>
      </c>
      <c r="F431" s="17">
        <v>1.08</v>
      </c>
      <c r="G431" s="18">
        <f t="shared" si="12"/>
        <v>0.72</v>
      </c>
      <c r="H431" s="17"/>
      <c r="I431" s="17"/>
      <c r="J431" s="17"/>
      <c r="K431" s="18" t="str">
        <f t="shared" si="13"/>
        <v/>
      </c>
      <c r="L431" s="22" t="s">
        <v>1342</v>
      </c>
    </row>
    <row r="432" s="1" customFormat="1" ht="12" customHeight="1" spans="1:12">
      <c r="A432" s="19">
        <v>428</v>
      </c>
      <c r="B432" s="16" t="s">
        <v>1343</v>
      </c>
      <c r="C432" s="16" t="s">
        <v>1344</v>
      </c>
      <c r="D432" s="17">
        <v>4</v>
      </c>
      <c r="E432" s="17">
        <v>4</v>
      </c>
      <c r="F432" s="17">
        <v>1.128</v>
      </c>
      <c r="G432" s="18">
        <f t="shared" si="12"/>
        <v>0.282</v>
      </c>
      <c r="H432" s="17"/>
      <c r="I432" s="17"/>
      <c r="J432" s="17"/>
      <c r="K432" s="18" t="str">
        <f t="shared" si="13"/>
        <v/>
      </c>
      <c r="L432" s="22" t="s">
        <v>1345</v>
      </c>
    </row>
    <row r="433" s="1" customFormat="1" ht="12" customHeight="1" spans="1:12">
      <c r="A433" s="15">
        <v>429</v>
      </c>
      <c r="B433" s="16" t="s">
        <v>1343</v>
      </c>
      <c r="C433" s="16" t="s">
        <v>1346</v>
      </c>
      <c r="D433" s="17">
        <v>5</v>
      </c>
      <c r="E433" s="17">
        <v>5</v>
      </c>
      <c r="F433" s="17">
        <v>2.31</v>
      </c>
      <c r="G433" s="18">
        <f t="shared" si="12"/>
        <v>0.462</v>
      </c>
      <c r="H433" s="17"/>
      <c r="I433" s="17"/>
      <c r="J433" s="17"/>
      <c r="K433" s="18" t="str">
        <f t="shared" si="13"/>
        <v/>
      </c>
      <c r="L433" s="22" t="s">
        <v>667</v>
      </c>
    </row>
    <row r="434" s="1" customFormat="1" ht="12" customHeight="1" spans="1:12">
      <c r="A434" s="19">
        <v>430</v>
      </c>
      <c r="B434" s="16" t="s">
        <v>1343</v>
      </c>
      <c r="C434" s="16" t="s">
        <v>1347</v>
      </c>
      <c r="D434" s="17">
        <v>2</v>
      </c>
      <c r="E434" s="17">
        <v>2</v>
      </c>
      <c r="F434" s="17">
        <v>0.6005</v>
      </c>
      <c r="G434" s="18">
        <f t="shared" si="12"/>
        <v>0.30025</v>
      </c>
      <c r="H434" s="17"/>
      <c r="I434" s="17"/>
      <c r="J434" s="17"/>
      <c r="K434" s="18" t="str">
        <f t="shared" si="13"/>
        <v/>
      </c>
      <c r="L434" s="22" t="s">
        <v>667</v>
      </c>
    </row>
    <row r="435" s="1" customFormat="1" ht="12" customHeight="1" spans="1:12">
      <c r="A435" s="15">
        <v>431</v>
      </c>
      <c r="B435" s="16" t="s">
        <v>1343</v>
      </c>
      <c r="C435" s="16" t="s">
        <v>1348</v>
      </c>
      <c r="D435" s="17">
        <v>10</v>
      </c>
      <c r="E435" s="17">
        <v>0.9</v>
      </c>
      <c r="F435" s="17"/>
      <c r="G435" s="18">
        <f t="shared" si="12"/>
        <v>0</v>
      </c>
      <c r="H435" s="17"/>
      <c r="I435" s="17"/>
      <c r="J435" s="17"/>
      <c r="K435" s="18" t="str">
        <f t="shared" si="13"/>
        <v/>
      </c>
      <c r="L435" s="22" t="s">
        <v>667</v>
      </c>
    </row>
    <row r="436" s="1" customFormat="1" ht="12" customHeight="1" spans="1:12">
      <c r="A436" s="19">
        <v>432</v>
      </c>
      <c r="B436" s="16" t="s">
        <v>1343</v>
      </c>
      <c r="C436" s="16" t="s">
        <v>1349</v>
      </c>
      <c r="D436" s="17">
        <v>5</v>
      </c>
      <c r="E436" s="17">
        <v>5</v>
      </c>
      <c r="F436" s="17">
        <v>5</v>
      </c>
      <c r="G436" s="18">
        <f t="shared" si="12"/>
        <v>1</v>
      </c>
      <c r="H436" s="17"/>
      <c r="I436" s="17"/>
      <c r="J436" s="17"/>
      <c r="K436" s="18" t="str">
        <f t="shared" si="13"/>
        <v/>
      </c>
      <c r="L436" s="22" t="s">
        <v>667</v>
      </c>
    </row>
    <row r="437" s="1" customFormat="1" ht="12" customHeight="1" spans="1:12">
      <c r="A437" s="15">
        <v>433</v>
      </c>
      <c r="B437" s="16" t="s">
        <v>1343</v>
      </c>
      <c r="C437" s="16" t="s">
        <v>1350</v>
      </c>
      <c r="D437" s="17">
        <v>3</v>
      </c>
      <c r="E437" s="17"/>
      <c r="F437" s="17"/>
      <c r="G437" s="18" t="str">
        <f t="shared" si="12"/>
        <v/>
      </c>
      <c r="H437" s="17"/>
      <c r="I437" s="17"/>
      <c r="J437" s="17"/>
      <c r="K437" s="18" t="str">
        <f t="shared" si="13"/>
        <v/>
      </c>
      <c r="L437" s="22" t="s">
        <v>667</v>
      </c>
    </row>
    <row r="438" s="1" customFormat="1" ht="12" customHeight="1" spans="1:12">
      <c r="A438" s="19">
        <v>434</v>
      </c>
      <c r="B438" s="16" t="s">
        <v>1343</v>
      </c>
      <c r="C438" s="16" t="s">
        <v>1351</v>
      </c>
      <c r="D438" s="17">
        <v>0.31</v>
      </c>
      <c r="E438" s="17">
        <v>0.31</v>
      </c>
      <c r="F438" s="17">
        <v>0.31</v>
      </c>
      <c r="G438" s="18">
        <f t="shared" si="12"/>
        <v>1</v>
      </c>
      <c r="H438" s="17"/>
      <c r="I438" s="17"/>
      <c r="J438" s="17"/>
      <c r="K438" s="18" t="str">
        <f t="shared" si="13"/>
        <v/>
      </c>
      <c r="L438" s="22" t="s">
        <v>667</v>
      </c>
    </row>
    <row r="439" s="1" customFormat="1" ht="12" customHeight="1" spans="1:12">
      <c r="A439" s="15">
        <v>435</v>
      </c>
      <c r="B439" s="16" t="s">
        <v>1343</v>
      </c>
      <c r="C439" s="16" t="s">
        <v>1352</v>
      </c>
      <c r="D439" s="17"/>
      <c r="E439" s="17">
        <v>1.9027</v>
      </c>
      <c r="F439" s="17">
        <v>0.9081</v>
      </c>
      <c r="G439" s="18">
        <f t="shared" si="12"/>
        <v>0.477269143848216</v>
      </c>
      <c r="H439" s="17"/>
      <c r="I439" s="17"/>
      <c r="J439" s="17"/>
      <c r="K439" s="18" t="str">
        <f t="shared" si="13"/>
        <v/>
      </c>
      <c r="L439" s="22" t="s">
        <v>1353</v>
      </c>
    </row>
    <row r="440" s="1" customFormat="1" ht="12" customHeight="1" spans="1:12">
      <c r="A440" s="19">
        <v>436</v>
      </c>
      <c r="B440" s="16" t="s">
        <v>1343</v>
      </c>
      <c r="C440" s="16" t="s">
        <v>1354</v>
      </c>
      <c r="D440" s="17">
        <v>10</v>
      </c>
      <c r="E440" s="17">
        <v>10</v>
      </c>
      <c r="F440" s="17">
        <v>9.84012</v>
      </c>
      <c r="G440" s="18">
        <f t="shared" si="12"/>
        <v>0.984012</v>
      </c>
      <c r="H440" s="17"/>
      <c r="I440" s="17"/>
      <c r="J440" s="17"/>
      <c r="K440" s="18" t="str">
        <f t="shared" si="13"/>
        <v/>
      </c>
      <c r="L440" s="22" t="s">
        <v>667</v>
      </c>
    </row>
    <row r="441" s="1" customFormat="1" ht="12" customHeight="1" spans="1:12">
      <c r="A441" s="15">
        <v>437</v>
      </c>
      <c r="B441" s="16" t="s">
        <v>1343</v>
      </c>
      <c r="C441" s="16" t="s">
        <v>1355</v>
      </c>
      <c r="D441" s="17">
        <v>10</v>
      </c>
      <c r="E441" s="17">
        <v>10</v>
      </c>
      <c r="F441" s="17">
        <v>1.901</v>
      </c>
      <c r="G441" s="18">
        <f t="shared" si="12"/>
        <v>0.1901</v>
      </c>
      <c r="H441" s="17"/>
      <c r="I441" s="17"/>
      <c r="J441" s="17"/>
      <c r="K441" s="18" t="str">
        <f t="shared" si="13"/>
        <v/>
      </c>
      <c r="L441" s="22" t="s">
        <v>667</v>
      </c>
    </row>
    <row r="442" s="1" customFormat="1" ht="12" customHeight="1" spans="1:12">
      <c r="A442" s="19">
        <v>438</v>
      </c>
      <c r="B442" s="16" t="s">
        <v>1343</v>
      </c>
      <c r="C442" s="16" t="s">
        <v>1356</v>
      </c>
      <c r="D442" s="17">
        <v>15</v>
      </c>
      <c r="E442" s="17">
        <v>13.9423</v>
      </c>
      <c r="F442" s="17">
        <v>12.0573</v>
      </c>
      <c r="G442" s="18">
        <f t="shared" si="12"/>
        <v>0.864799925406855</v>
      </c>
      <c r="H442" s="17"/>
      <c r="I442" s="17"/>
      <c r="J442" s="17"/>
      <c r="K442" s="18" t="str">
        <f t="shared" si="13"/>
        <v/>
      </c>
      <c r="L442" s="22" t="s">
        <v>667</v>
      </c>
    </row>
    <row r="443" s="1" customFormat="1" ht="12" customHeight="1" spans="1:12">
      <c r="A443" s="15">
        <v>439</v>
      </c>
      <c r="B443" s="16" t="s">
        <v>1343</v>
      </c>
      <c r="C443" s="16" t="s">
        <v>1357</v>
      </c>
      <c r="D443" s="17"/>
      <c r="E443" s="17">
        <v>10</v>
      </c>
      <c r="F443" s="17">
        <v>10</v>
      </c>
      <c r="G443" s="18">
        <f t="shared" si="12"/>
        <v>1</v>
      </c>
      <c r="H443" s="17"/>
      <c r="I443" s="17"/>
      <c r="J443" s="17"/>
      <c r="K443" s="18" t="str">
        <f t="shared" si="13"/>
        <v/>
      </c>
      <c r="L443" s="22" t="s">
        <v>1358</v>
      </c>
    </row>
    <row r="444" s="1" customFormat="1" ht="12" customHeight="1" spans="1:12">
      <c r="A444" s="19">
        <v>440</v>
      </c>
      <c r="B444" s="16" t="s">
        <v>1343</v>
      </c>
      <c r="C444" s="16" t="s">
        <v>1359</v>
      </c>
      <c r="D444" s="17"/>
      <c r="E444" s="17">
        <v>3.165</v>
      </c>
      <c r="F444" s="17">
        <v>3.165</v>
      </c>
      <c r="G444" s="18">
        <f t="shared" si="12"/>
        <v>1</v>
      </c>
      <c r="H444" s="17"/>
      <c r="I444" s="17"/>
      <c r="J444" s="17"/>
      <c r="K444" s="18" t="str">
        <f t="shared" si="13"/>
        <v/>
      </c>
      <c r="L444" s="22" t="s">
        <v>1360</v>
      </c>
    </row>
    <row r="445" s="1" customFormat="1" ht="12" customHeight="1" spans="1:12">
      <c r="A445" s="15">
        <v>441</v>
      </c>
      <c r="B445" s="16" t="s">
        <v>1343</v>
      </c>
      <c r="C445" s="16" t="s">
        <v>1361</v>
      </c>
      <c r="D445" s="17"/>
      <c r="E445" s="17">
        <v>4.1</v>
      </c>
      <c r="F445" s="17">
        <v>4.1</v>
      </c>
      <c r="G445" s="18">
        <f t="shared" si="12"/>
        <v>1</v>
      </c>
      <c r="H445" s="17"/>
      <c r="I445" s="17"/>
      <c r="J445" s="17"/>
      <c r="K445" s="18" t="str">
        <f t="shared" si="13"/>
        <v/>
      </c>
      <c r="L445" s="22" t="s">
        <v>1362</v>
      </c>
    </row>
    <row r="446" s="1" customFormat="1" ht="12" customHeight="1" spans="1:12">
      <c r="A446" s="19">
        <v>442</v>
      </c>
      <c r="B446" s="16" t="s">
        <v>1343</v>
      </c>
      <c r="C446" s="16" t="s">
        <v>655</v>
      </c>
      <c r="D446" s="17">
        <v>10</v>
      </c>
      <c r="E446" s="17">
        <v>10</v>
      </c>
      <c r="F446" s="17">
        <v>10</v>
      </c>
      <c r="G446" s="18">
        <f t="shared" si="12"/>
        <v>1</v>
      </c>
      <c r="H446" s="17"/>
      <c r="I446" s="17"/>
      <c r="J446" s="17"/>
      <c r="K446" s="18" t="str">
        <f t="shared" si="13"/>
        <v/>
      </c>
      <c r="L446" s="22" t="s">
        <v>667</v>
      </c>
    </row>
    <row r="447" s="1" customFormat="1" ht="12" customHeight="1" spans="1:12">
      <c r="A447" s="15">
        <v>443</v>
      </c>
      <c r="B447" s="16" t="s">
        <v>1343</v>
      </c>
      <c r="C447" s="16" t="s">
        <v>1363</v>
      </c>
      <c r="D447" s="17">
        <v>90</v>
      </c>
      <c r="E447" s="17">
        <v>90</v>
      </c>
      <c r="F447" s="17"/>
      <c r="G447" s="18">
        <f t="shared" si="12"/>
        <v>0</v>
      </c>
      <c r="H447" s="17"/>
      <c r="I447" s="17"/>
      <c r="J447" s="17"/>
      <c r="K447" s="18" t="str">
        <f t="shared" si="13"/>
        <v/>
      </c>
      <c r="L447" s="22" t="s">
        <v>1364</v>
      </c>
    </row>
    <row r="448" s="1" customFormat="1" ht="12" customHeight="1" spans="1:12">
      <c r="A448" s="19">
        <v>444</v>
      </c>
      <c r="B448" s="16" t="s">
        <v>1343</v>
      </c>
      <c r="C448" s="16" t="s">
        <v>1365</v>
      </c>
      <c r="D448" s="17"/>
      <c r="E448" s="17">
        <v>0.0001</v>
      </c>
      <c r="F448" s="17"/>
      <c r="G448" s="18">
        <f t="shared" si="12"/>
        <v>0</v>
      </c>
      <c r="H448" s="17"/>
      <c r="I448" s="17"/>
      <c r="J448" s="17"/>
      <c r="K448" s="18" t="str">
        <f t="shared" si="13"/>
        <v/>
      </c>
      <c r="L448" s="22" t="s">
        <v>1366</v>
      </c>
    </row>
    <row r="449" s="1" customFormat="1" ht="12" customHeight="1" spans="1:12">
      <c r="A449" s="15">
        <v>445</v>
      </c>
      <c r="B449" s="16" t="s">
        <v>1343</v>
      </c>
      <c r="C449" s="16" t="s">
        <v>1367</v>
      </c>
      <c r="D449" s="17">
        <v>17</v>
      </c>
      <c r="E449" s="17">
        <v>8.99</v>
      </c>
      <c r="F449" s="17">
        <v>0.99</v>
      </c>
      <c r="G449" s="18">
        <f t="shared" si="12"/>
        <v>0.110122358175751</v>
      </c>
      <c r="H449" s="17"/>
      <c r="I449" s="17"/>
      <c r="J449" s="17"/>
      <c r="K449" s="18" t="str">
        <f t="shared" si="13"/>
        <v/>
      </c>
      <c r="L449" s="22" t="s">
        <v>667</v>
      </c>
    </row>
    <row r="450" s="1" customFormat="1" ht="12" customHeight="1" spans="1:12">
      <c r="A450" s="19">
        <v>446</v>
      </c>
      <c r="B450" s="16" t="s">
        <v>1343</v>
      </c>
      <c r="C450" s="16" t="s">
        <v>1368</v>
      </c>
      <c r="D450" s="17"/>
      <c r="E450" s="17"/>
      <c r="F450" s="17"/>
      <c r="G450" s="18" t="str">
        <f t="shared" si="12"/>
        <v/>
      </c>
      <c r="H450" s="17">
        <v>1000</v>
      </c>
      <c r="I450" s="17">
        <v>1000</v>
      </c>
      <c r="J450" s="17">
        <v>1000</v>
      </c>
      <c r="K450" s="18">
        <f t="shared" si="13"/>
        <v>1</v>
      </c>
      <c r="L450" s="22" t="s">
        <v>1369</v>
      </c>
    </row>
    <row r="451" s="1" customFormat="1" ht="12" customHeight="1" spans="1:12">
      <c r="A451" s="15">
        <v>447</v>
      </c>
      <c r="B451" s="16" t="s">
        <v>1370</v>
      </c>
      <c r="C451" s="16" t="s">
        <v>1371</v>
      </c>
      <c r="D451" s="17">
        <v>500</v>
      </c>
      <c r="E451" s="17">
        <v>494.5</v>
      </c>
      <c r="F451" s="17">
        <v>367.528319</v>
      </c>
      <c r="G451" s="18">
        <f t="shared" si="12"/>
        <v>0.743232192113246</v>
      </c>
      <c r="H451" s="17"/>
      <c r="I451" s="17"/>
      <c r="J451" s="17"/>
      <c r="K451" s="18" t="str">
        <f t="shared" si="13"/>
        <v/>
      </c>
      <c r="L451" s="22" t="s">
        <v>667</v>
      </c>
    </row>
    <row r="452" s="1" customFormat="1" ht="12" customHeight="1" spans="1:12">
      <c r="A452" s="19">
        <v>448</v>
      </c>
      <c r="B452" s="16" t="s">
        <v>1372</v>
      </c>
      <c r="C452" s="16" t="s">
        <v>1373</v>
      </c>
      <c r="D452" s="17">
        <v>10</v>
      </c>
      <c r="E452" s="17">
        <v>5</v>
      </c>
      <c r="F452" s="17">
        <v>1.4627</v>
      </c>
      <c r="G452" s="18">
        <f t="shared" si="12"/>
        <v>0.29254</v>
      </c>
      <c r="H452" s="17"/>
      <c r="I452" s="17"/>
      <c r="J452" s="17"/>
      <c r="K452" s="18" t="str">
        <f t="shared" si="13"/>
        <v/>
      </c>
      <c r="L452" s="22" t="s">
        <v>667</v>
      </c>
    </row>
    <row r="453" s="1" customFormat="1" ht="12" customHeight="1" spans="1:12">
      <c r="A453" s="15">
        <v>449</v>
      </c>
      <c r="B453" s="16" t="s">
        <v>1374</v>
      </c>
      <c r="C453" s="16" t="s">
        <v>1375</v>
      </c>
      <c r="D453" s="17">
        <v>5</v>
      </c>
      <c r="E453" s="17">
        <v>2</v>
      </c>
      <c r="F453" s="17"/>
      <c r="G453" s="18">
        <f t="shared" ref="G453:G516" si="14">IF(E453=0,"",F453/E453)</f>
        <v>0</v>
      </c>
      <c r="H453" s="17"/>
      <c r="I453" s="17"/>
      <c r="J453" s="17"/>
      <c r="K453" s="18" t="str">
        <f t="shared" ref="K453:K516" si="15">IF(I453=0,"",J453/I453)</f>
        <v/>
      </c>
      <c r="L453" s="22" t="s">
        <v>667</v>
      </c>
    </row>
    <row r="454" s="1" customFormat="1" ht="12" customHeight="1" spans="1:12">
      <c r="A454" s="19">
        <v>450</v>
      </c>
      <c r="B454" s="16" t="s">
        <v>1376</v>
      </c>
      <c r="C454" s="16" t="s">
        <v>669</v>
      </c>
      <c r="D454" s="17">
        <v>0.11</v>
      </c>
      <c r="E454" s="17">
        <v>0.11</v>
      </c>
      <c r="F454" s="17">
        <v>0.108</v>
      </c>
      <c r="G454" s="18">
        <f t="shared" si="14"/>
        <v>0.981818181818182</v>
      </c>
      <c r="H454" s="17"/>
      <c r="I454" s="17"/>
      <c r="J454" s="17"/>
      <c r="K454" s="18" t="str">
        <f t="shared" si="15"/>
        <v/>
      </c>
      <c r="L454" s="22" t="s">
        <v>1335</v>
      </c>
    </row>
    <row r="455" s="1" customFormat="1" ht="12" customHeight="1" spans="1:12">
      <c r="A455" s="15">
        <v>451</v>
      </c>
      <c r="B455" s="16" t="s">
        <v>1376</v>
      </c>
      <c r="C455" s="16" t="s">
        <v>1377</v>
      </c>
      <c r="D455" s="17">
        <v>10</v>
      </c>
      <c r="E455" s="17">
        <v>7</v>
      </c>
      <c r="F455" s="17">
        <v>6.9303</v>
      </c>
      <c r="G455" s="18">
        <f t="shared" si="14"/>
        <v>0.990042857142857</v>
      </c>
      <c r="H455" s="17"/>
      <c r="I455" s="17"/>
      <c r="J455" s="17"/>
      <c r="K455" s="18" t="str">
        <f t="shared" si="15"/>
        <v/>
      </c>
      <c r="L455" s="22" t="s">
        <v>1378</v>
      </c>
    </row>
    <row r="456" s="1" customFormat="1" ht="12" customHeight="1" spans="1:12">
      <c r="A456" s="19">
        <v>452</v>
      </c>
      <c r="B456" s="16" t="s">
        <v>1376</v>
      </c>
      <c r="C456" s="16" t="s">
        <v>1379</v>
      </c>
      <c r="D456" s="17">
        <v>9</v>
      </c>
      <c r="E456" s="17">
        <v>9</v>
      </c>
      <c r="F456" s="17">
        <v>8.9959</v>
      </c>
      <c r="G456" s="18">
        <f t="shared" si="14"/>
        <v>0.999544444444445</v>
      </c>
      <c r="H456" s="17"/>
      <c r="I456" s="17"/>
      <c r="J456" s="17"/>
      <c r="K456" s="18" t="str">
        <f t="shared" si="15"/>
        <v/>
      </c>
      <c r="L456" s="22" t="s">
        <v>1378</v>
      </c>
    </row>
    <row r="457" s="1" customFormat="1" ht="12" customHeight="1" spans="1:12">
      <c r="A457" s="15">
        <v>453</v>
      </c>
      <c r="B457" s="16" t="s">
        <v>1376</v>
      </c>
      <c r="C457" s="16" t="s">
        <v>1380</v>
      </c>
      <c r="D457" s="17">
        <v>228.2</v>
      </c>
      <c r="E457" s="17">
        <v>228.2</v>
      </c>
      <c r="F457" s="17">
        <v>227.898959</v>
      </c>
      <c r="G457" s="18">
        <f t="shared" si="14"/>
        <v>0.998680801928133</v>
      </c>
      <c r="H457" s="17"/>
      <c r="I457" s="17"/>
      <c r="J457" s="17"/>
      <c r="K457" s="18" t="str">
        <f t="shared" si="15"/>
        <v/>
      </c>
      <c r="L457" s="22" t="s">
        <v>1378</v>
      </c>
    </row>
    <row r="458" s="4" customFormat="1" ht="12" customHeight="1" spans="1:12">
      <c r="A458" s="19">
        <v>454</v>
      </c>
      <c r="B458" s="16" t="s">
        <v>1381</v>
      </c>
      <c r="C458" s="16" t="s">
        <v>1382</v>
      </c>
      <c r="D458" s="17">
        <v>1.2</v>
      </c>
      <c r="E458" s="17">
        <v>1.2</v>
      </c>
      <c r="F458" s="17"/>
      <c r="G458" s="18">
        <f t="shared" si="14"/>
        <v>0</v>
      </c>
      <c r="H458" s="17"/>
      <c r="I458" s="17"/>
      <c r="J458" s="17"/>
      <c r="K458" s="18" t="str">
        <f t="shared" si="15"/>
        <v/>
      </c>
      <c r="L458" s="22" t="s">
        <v>1383</v>
      </c>
    </row>
    <row r="459" s="1" customFormat="1" ht="12" customHeight="1" spans="1:12">
      <c r="A459" s="15">
        <v>455</v>
      </c>
      <c r="B459" s="16" t="s">
        <v>1381</v>
      </c>
      <c r="C459" s="16" t="s">
        <v>649</v>
      </c>
      <c r="D459" s="17">
        <v>0.8</v>
      </c>
      <c r="E459" s="17">
        <v>0.8</v>
      </c>
      <c r="F459" s="17">
        <v>0.192</v>
      </c>
      <c r="G459" s="18">
        <f t="shared" si="14"/>
        <v>0.24</v>
      </c>
      <c r="H459" s="17"/>
      <c r="I459" s="17"/>
      <c r="J459" s="17"/>
      <c r="K459" s="18" t="str">
        <f t="shared" si="15"/>
        <v/>
      </c>
      <c r="L459" s="22" t="s">
        <v>1384</v>
      </c>
    </row>
    <row r="460" s="1" customFormat="1" ht="12" customHeight="1" spans="1:12">
      <c r="A460" s="19">
        <v>456</v>
      </c>
      <c r="B460" s="16" t="s">
        <v>1381</v>
      </c>
      <c r="C460" s="16" t="s">
        <v>1352</v>
      </c>
      <c r="D460" s="17">
        <v>6.2</v>
      </c>
      <c r="E460" s="17">
        <v>6.2</v>
      </c>
      <c r="F460" s="17">
        <v>4.956803</v>
      </c>
      <c r="G460" s="18">
        <f t="shared" si="14"/>
        <v>0.79948435483871</v>
      </c>
      <c r="H460" s="17"/>
      <c r="I460" s="17"/>
      <c r="J460" s="17"/>
      <c r="K460" s="18" t="str">
        <f t="shared" si="15"/>
        <v/>
      </c>
      <c r="L460" s="22" t="s">
        <v>1385</v>
      </c>
    </row>
    <row r="461" s="1" customFormat="1" ht="12" customHeight="1" spans="1:12">
      <c r="A461" s="15">
        <v>457</v>
      </c>
      <c r="B461" s="16" t="s">
        <v>1381</v>
      </c>
      <c r="C461" s="16" t="s">
        <v>1386</v>
      </c>
      <c r="D461" s="17">
        <v>4</v>
      </c>
      <c r="E461" s="17">
        <v>4</v>
      </c>
      <c r="F461" s="17">
        <v>1.11</v>
      </c>
      <c r="G461" s="18">
        <f t="shared" si="14"/>
        <v>0.2775</v>
      </c>
      <c r="H461" s="17"/>
      <c r="I461" s="17"/>
      <c r="J461" s="17"/>
      <c r="K461" s="18" t="str">
        <f t="shared" si="15"/>
        <v/>
      </c>
      <c r="L461" s="22" t="s">
        <v>1387</v>
      </c>
    </row>
    <row r="462" s="1" customFormat="1" ht="12" customHeight="1" spans="1:12">
      <c r="A462" s="19">
        <v>458</v>
      </c>
      <c r="B462" s="16" t="s">
        <v>1381</v>
      </c>
      <c r="C462" s="16" t="s">
        <v>1388</v>
      </c>
      <c r="D462" s="17">
        <v>6</v>
      </c>
      <c r="E462" s="17">
        <v>5.62</v>
      </c>
      <c r="F462" s="17"/>
      <c r="G462" s="18">
        <f t="shared" si="14"/>
        <v>0</v>
      </c>
      <c r="H462" s="17"/>
      <c r="I462" s="17"/>
      <c r="J462" s="17"/>
      <c r="K462" s="18" t="str">
        <f t="shared" si="15"/>
        <v/>
      </c>
      <c r="L462" s="22" t="s">
        <v>1385</v>
      </c>
    </row>
    <row r="463" s="1" customFormat="1" ht="12" customHeight="1" spans="1:12">
      <c r="A463" s="15">
        <v>459</v>
      </c>
      <c r="B463" s="16" t="s">
        <v>1381</v>
      </c>
      <c r="C463" s="16" t="s">
        <v>1389</v>
      </c>
      <c r="D463" s="17">
        <v>2.8</v>
      </c>
      <c r="E463" s="17">
        <v>2.8</v>
      </c>
      <c r="F463" s="17">
        <v>2.8</v>
      </c>
      <c r="G463" s="18">
        <f t="shared" si="14"/>
        <v>1</v>
      </c>
      <c r="H463" s="17"/>
      <c r="I463" s="17"/>
      <c r="J463" s="17"/>
      <c r="K463" s="18" t="str">
        <f t="shared" si="15"/>
        <v/>
      </c>
      <c r="L463" s="22" t="s">
        <v>1385</v>
      </c>
    </row>
    <row r="464" s="1" customFormat="1" ht="12" customHeight="1" spans="1:12">
      <c r="A464" s="19">
        <v>460</v>
      </c>
      <c r="B464" s="16" t="s">
        <v>1381</v>
      </c>
      <c r="C464" s="16" t="s">
        <v>1390</v>
      </c>
      <c r="D464" s="17">
        <v>2.6</v>
      </c>
      <c r="E464" s="17">
        <v>2.6</v>
      </c>
      <c r="F464" s="17">
        <v>2.3</v>
      </c>
      <c r="G464" s="18">
        <f t="shared" si="14"/>
        <v>0.884615384615384</v>
      </c>
      <c r="H464" s="17"/>
      <c r="I464" s="17"/>
      <c r="J464" s="17"/>
      <c r="K464" s="18" t="str">
        <f t="shared" si="15"/>
        <v/>
      </c>
      <c r="L464" s="22" t="s">
        <v>1385</v>
      </c>
    </row>
    <row r="465" s="1" customFormat="1" ht="12" customHeight="1" spans="1:12">
      <c r="A465" s="15">
        <v>461</v>
      </c>
      <c r="B465" s="16" t="s">
        <v>1381</v>
      </c>
      <c r="C465" s="16" t="s">
        <v>731</v>
      </c>
      <c r="D465" s="17"/>
      <c r="E465" s="17">
        <v>8.14137</v>
      </c>
      <c r="F465" s="17">
        <v>7.721385</v>
      </c>
      <c r="G465" s="18">
        <f t="shared" si="14"/>
        <v>0.948413473408038</v>
      </c>
      <c r="H465" s="17"/>
      <c r="I465" s="17"/>
      <c r="J465" s="17"/>
      <c r="K465" s="18" t="str">
        <f t="shared" si="15"/>
        <v/>
      </c>
      <c r="L465" s="22" t="s">
        <v>1391</v>
      </c>
    </row>
    <row r="466" s="1" customFormat="1" ht="12" customHeight="1" spans="1:12">
      <c r="A466" s="19">
        <v>462</v>
      </c>
      <c r="B466" s="16" t="s">
        <v>1381</v>
      </c>
      <c r="C466" s="16" t="s">
        <v>1392</v>
      </c>
      <c r="D466" s="17">
        <v>2.6</v>
      </c>
      <c r="E466" s="17">
        <v>2.6</v>
      </c>
      <c r="F466" s="17">
        <v>2.6</v>
      </c>
      <c r="G466" s="18">
        <f t="shared" si="14"/>
        <v>1</v>
      </c>
      <c r="H466" s="17"/>
      <c r="I466" s="17"/>
      <c r="J466" s="17"/>
      <c r="K466" s="18" t="str">
        <f t="shared" si="15"/>
        <v/>
      </c>
      <c r="L466" s="22" t="s">
        <v>1385</v>
      </c>
    </row>
    <row r="467" s="1" customFormat="1" ht="12" customHeight="1" spans="1:12">
      <c r="A467" s="15">
        <v>463</v>
      </c>
      <c r="B467" s="16" t="s">
        <v>1381</v>
      </c>
      <c r="C467" s="16" t="s">
        <v>1393</v>
      </c>
      <c r="D467" s="17"/>
      <c r="E467" s="17">
        <v>0.38</v>
      </c>
      <c r="F467" s="17">
        <v>0.38</v>
      </c>
      <c r="G467" s="18">
        <f t="shared" si="14"/>
        <v>1</v>
      </c>
      <c r="H467" s="17"/>
      <c r="I467" s="17"/>
      <c r="J467" s="17"/>
      <c r="K467" s="18" t="str">
        <f t="shared" si="15"/>
        <v/>
      </c>
      <c r="L467" s="22" t="s">
        <v>1394</v>
      </c>
    </row>
    <row r="468" s="1" customFormat="1" ht="12" customHeight="1" spans="1:12">
      <c r="A468" s="19">
        <v>464</v>
      </c>
      <c r="B468" s="16" t="s">
        <v>1381</v>
      </c>
      <c r="C468" s="16" t="s">
        <v>1395</v>
      </c>
      <c r="D468" s="17">
        <v>7.5</v>
      </c>
      <c r="E468" s="17">
        <v>6.651</v>
      </c>
      <c r="F468" s="17"/>
      <c r="G468" s="18">
        <f t="shared" si="14"/>
        <v>0</v>
      </c>
      <c r="H468" s="17"/>
      <c r="I468" s="17"/>
      <c r="J468" s="17"/>
      <c r="K468" s="18" t="str">
        <f t="shared" si="15"/>
        <v/>
      </c>
      <c r="L468" s="22" t="s">
        <v>1396</v>
      </c>
    </row>
    <row r="469" s="1" customFormat="1" ht="12" customHeight="1" spans="1:12">
      <c r="A469" s="15">
        <v>465</v>
      </c>
      <c r="B469" s="16" t="s">
        <v>1381</v>
      </c>
      <c r="C469" s="16" t="s">
        <v>1397</v>
      </c>
      <c r="D469" s="17">
        <v>0.8</v>
      </c>
      <c r="E469" s="17">
        <v>0.8</v>
      </c>
      <c r="F469" s="17">
        <v>0.8</v>
      </c>
      <c r="G469" s="18">
        <f t="shared" si="14"/>
        <v>1</v>
      </c>
      <c r="H469" s="17"/>
      <c r="I469" s="17"/>
      <c r="J469" s="17"/>
      <c r="K469" s="18" t="str">
        <f t="shared" si="15"/>
        <v/>
      </c>
      <c r="L469" s="23" t="s">
        <v>1396</v>
      </c>
    </row>
    <row r="470" s="1" customFormat="1" ht="12" customHeight="1" spans="1:12">
      <c r="A470" s="19">
        <v>466</v>
      </c>
      <c r="B470" s="16" t="s">
        <v>1381</v>
      </c>
      <c r="C470" s="16" t="s">
        <v>1397</v>
      </c>
      <c r="D470" s="17"/>
      <c r="E470" s="17">
        <v>0.849</v>
      </c>
      <c r="F470" s="17">
        <v>0.763</v>
      </c>
      <c r="G470" s="18">
        <f t="shared" si="14"/>
        <v>0.898704358068316</v>
      </c>
      <c r="H470" s="17"/>
      <c r="I470" s="17"/>
      <c r="J470" s="17"/>
      <c r="K470" s="18" t="str">
        <f t="shared" si="15"/>
        <v/>
      </c>
      <c r="L470" s="22" t="s">
        <v>1398</v>
      </c>
    </row>
    <row r="471" s="1" customFormat="1" ht="12" customHeight="1" spans="1:12">
      <c r="A471" s="15">
        <v>467</v>
      </c>
      <c r="B471" s="16" t="s">
        <v>1399</v>
      </c>
      <c r="C471" s="16" t="s">
        <v>1400</v>
      </c>
      <c r="D471" s="17"/>
      <c r="E471" s="17">
        <v>1</v>
      </c>
      <c r="F471" s="17">
        <v>1</v>
      </c>
      <c r="G471" s="18">
        <f t="shared" si="14"/>
        <v>1</v>
      </c>
      <c r="H471" s="17"/>
      <c r="I471" s="17"/>
      <c r="J471" s="17"/>
      <c r="K471" s="18" t="str">
        <f t="shared" si="15"/>
        <v/>
      </c>
      <c r="L471" s="22" t="s">
        <v>1401</v>
      </c>
    </row>
    <row r="472" s="1" customFormat="1" ht="12" customHeight="1" spans="1:12">
      <c r="A472" s="19">
        <v>468</v>
      </c>
      <c r="B472" s="16" t="s">
        <v>1399</v>
      </c>
      <c r="C472" s="16" t="s">
        <v>1402</v>
      </c>
      <c r="D472" s="17"/>
      <c r="E472" s="17">
        <v>10</v>
      </c>
      <c r="F472" s="17">
        <v>10</v>
      </c>
      <c r="G472" s="18">
        <f t="shared" si="14"/>
        <v>1</v>
      </c>
      <c r="H472" s="17"/>
      <c r="I472" s="17"/>
      <c r="J472" s="17"/>
      <c r="K472" s="18" t="str">
        <f t="shared" si="15"/>
        <v/>
      </c>
      <c r="L472" s="22" t="s">
        <v>1403</v>
      </c>
    </row>
    <row r="473" s="1" customFormat="1" ht="12" customHeight="1" spans="1:12">
      <c r="A473" s="15">
        <v>469</v>
      </c>
      <c r="B473" s="16" t="s">
        <v>1399</v>
      </c>
      <c r="C473" s="16" t="s">
        <v>1404</v>
      </c>
      <c r="D473" s="17"/>
      <c r="E473" s="17">
        <v>3.51</v>
      </c>
      <c r="F473" s="17">
        <v>3.51</v>
      </c>
      <c r="G473" s="18">
        <f t="shared" si="14"/>
        <v>1</v>
      </c>
      <c r="H473" s="17"/>
      <c r="I473" s="17"/>
      <c r="J473" s="17"/>
      <c r="K473" s="18" t="str">
        <f t="shared" si="15"/>
        <v/>
      </c>
      <c r="L473" s="22" t="s">
        <v>1405</v>
      </c>
    </row>
    <row r="474" s="1" customFormat="1" ht="12" customHeight="1" spans="1:12">
      <c r="A474" s="19">
        <v>470</v>
      </c>
      <c r="B474" s="16" t="s">
        <v>1399</v>
      </c>
      <c r="C474" s="16" t="s">
        <v>1406</v>
      </c>
      <c r="D474" s="17"/>
      <c r="E474" s="17">
        <v>40</v>
      </c>
      <c r="F474" s="17">
        <v>40</v>
      </c>
      <c r="G474" s="18">
        <f t="shared" si="14"/>
        <v>1</v>
      </c>
      <c r="H474" s="17"/>
      <c r="I474" s="17"/>
      <c r="J474" s="17"/>
      <c r="K474" s="18" t="str">
        <f t="shared" si="15"/>
        <v/>
      </c>
      <c r="L474" s="22" t="s">
        <v>1403</v>
      </c>
    </row>
    <row r="475" s="1" customFormat="1" ht="12" customHeight="1" spans="1:12">
      <c r="A475" s="15">
        <v>471</v>
      </c>
      <c r="B475" s="16" t="s">
        <v>1399</v>
      </c>
      <c r="C475" s="16" t="s">
        <v>1407</v>
      </c>
      <c r="D475" s="17">
        <v>51.66</v>
      </c>
      <c r="E475" s="17">
        <v>51.66</v>
      </c>
      <c r="F475" s="17">
        <v>51.1764</v>
      </c>
      <c r="G475" s="18">
        <f t="shared" si="14"/>
        <v>0.990638792102207</v>
      </c>
      <c r="H475" s="17"/>
      <c r="I475" s="17"/>
      <c r="J475" s="17"/>
      <c r="K475" s="18" t="str">
        <f t="shared" si="15"/>
        <v/>
      </c>
      <c r="L475" s="22" t="s">
        <v>1408</v>
      </c>
    </row>
    <row r="476" s="1" customFormat="1" ht="12" customHeight="1" spans="1:12">
      <c r="A476" s="19">
        <v>472</v>
      </c>
      <c r="B476" s="16" t="s">
        <v>1399</v>
      </c>
      <c r="C476" s="16" t="s">
        <v>1409</v>
      </c>
      <c r="D476" s="17">
        <v>10</v>
      </c>
      <c r="E476" s="17">
        <v>10</v>
      </c>
      <c r="F476" s="17">
        <v>8</v>
      </c>
      <c r="G476" s="18">
        <f t="shared" si="14"/>
        <v>0.8</v>
      </c>
      <c r="H476" s="17"/>
      <c r="I476" s="17"/>
      <c r="J476" s="17"/>
      <c r="K476" s="18" t="str">
        <f t="shared" si="15"/>
        <v/>
      </c>
      <c r="L476" s="22" t="s">
        <v>1410</v>
      </c>
    </row>
    <row r="477" s="1" customFormat="1" ht="12" customHeight="1" spans="1:12">
      <c r="A477" s="15">
        <v>473</v>
      </c>
      <c r="B477" s="16" t="s">
        <v>1399</v>
      </c>
      <c r="C477" s="16" t="s">
        <v>1411</v>
      </c>
      <c r="D477" s="17">
        <v>5</v>
      </c>
      <c r="E477" s="17">
        <v>2</v>
      </c>
      <c r="F477" s="17">
        <v>2</v>
      </c>
      <c r="G477" s="18">
        <f t="shared" si="14"/>
        <v>1</v>
      </c>
      <c r="H477" s="17"/>
      <c r="I477" s="17"/>
      <c r="J477" s="17"/>
      <c r="K477" s="18" t="str">
        <f t="shared" si="15"/>
        <v/>
      </c>
      <c r="L477" s="22" t="s">
        <v>1412</v>
      </c>
    </row>
    <row r="478" s="1" customFormat="1" ht="12" customHeight="1" spans="1:12">
      <c r="A478" s="19">
        <v>474</v>
      </c>
      <c r="B478" s="16" t="s">
        <v>1399</v>
      </c>
      <c r="C478" s="16" t="s">
        <v>1413</v>
      </c>
      <c r="D478" s="17">
        <v>3</v>
      </c>
      <c r="E478" s="17">
        <v>3</v>
      </c>
      <c r="F478" s="17">
        <v>2.8433</v>
      </c>
      <c r="G478" s="18">
        <f t="shared" si="14"/>
        <v>0.947766666666667</v>
      </c>
      <c r="H478" s="17"/>
      <c r="I478" s="17"/>
      <c r="J478" s="17"/>
      <c r="K478" s="18" t="str">
        <f t="shared" si="15"/>
        <v/>
      </c>
      <c r="L478" s="22" t="s">
        <v>1414</v>
      </c>
    </row>
    <row r="479" s="1" customFormat="1" ht="12" customHeight="1" spans="1:12">
      <c r="A479" s="15">
        <v>475</v>
      </c>
      <c r="B479" s="16" t="s">
        <v>1399</v>
      </c>
      <c r="C479" s="16" t="s">
        <v>1415</v>
      </c>
      <c r="D479" s="17"/>
      <c r="E479" s="17"/>
      <c r="F479" s="17"/>
      <c r="G479" s="18" t="str">
        <f t="shared" si="14"/>
        <v/>
      </c>
      <c r="H479" s="17">
        <v>4.9334</v>
      </c>
      <c r="I479" s="17">
        <v>4.9334</v>
      </c>
      <c r="J479" s="17">
        <v>4.9334</v>
      </c>
      <c r="K479" s="18">
        <f t="shared" si="15"/>
        <v>1</v>
      </c>
      <c r="L479" s="22" t="s">
        <v>1416</v>
      </c>
    </row>
    <row r="480" s="1" customFormat="1" ht="12" customHeight="1" spans="1:12">
      <c r="A480" s="19">
        <v>476</v>
      </c>
      <c r="B480" s="16" t="s">
        <v>1399</v>
      </c>
      <c r="C480" s="16" t="s">
        <v>1417</v>
      </c>
      <c r="D480" s="17"/>
      <c r="E480" s="17"/>
      <c r="F480" s="17"/>
      <c r="G480" s="18" t="str">
        <f t="shared" si="14"/>
        <v/>
      </c>
      <c r="H480" s="17">
        <v>50.6574</v>
      </c>
      <c r="I480" s="17">
        <v>50.6574</v>
      </c>
      <c r="J480" s="17">
        <v>50.6574</v>
      </c>
      <c r="K480" s="18">
        <f t="shared" si="15"/>
        <v>1</v>
      </c>
      <c r="L480" s="22" t="s">
        <v>1418</v>
      </c>
    </row>
    <row r="481" s="1" customFormat="1" ht="12" customHeight="1" spans="1:12">
      <c r="A481" s="15">
        <v>477</v>
      </c>
      <c r="B481" s="16" t="s">
        <v>1399</v>
      </c>
      <c r="C481" s="16" t="s">
        <v>1419</v>
      </c>
      <c r="D481" s="17"/>
      <c r="E481" s="17"/>
      <c r="F481" s="17"/>
      <c r="G481" s="18" t="str">
        <f t="shared" si="14"/>
        <v/>
      </c>
      <c r="H481" s="17">
        <v>31.9633</v>
      </c>
      <c r="I481" s="17">
        <v>31.9633</v>
      </c>
      <c r="J481" s="17">
        <v>31.9633</v>
      </c>
      <c r="K481" s="18">
        <f t="shared" si="15"/>
        <v>1</v>
      </c>
      <c r="L481" s="22" t="s">
        <v>1420</v>
      </c>
    </row>
    <row r="482" s="1" customFormat="1" ht="12" customHeight="1" spans="1:12">
      <c r="A482" s="19">
        <v>478</v>
      </c>
      <c r="B482" s="16" t="s">
        <v>1399</v>
      </c>
      <c r="C482" s="16" t="s">
        <v>1421</v>
      </c>
      <c r="D482" s="17"/>
      <c r="E482" s="17"/>
      <c r="F482" s="17"/>
      <c r="G482" s="18" t="str">
        <f t="shared" si="14"/>
        <v/>
      </c>
      <c r="H482" s="17">
        <v>34.1654</v>
      </c>
      <c r="I482" s="17">
        <v>34.1654</v>
      </c>
      <c r="J482" s="17">
        <v>34.1654</v>
      </c>
      <c r="K482" s="18">
        <f t="shared" si="15"/>
        <v>1</v>
      </c>
      <c r="L482" s="22" t="s">
        <v>1422</v>
      </c>
    </row>
    <row r="483" s="1" customFormat="1" ht="12" customHeight="1" spans="1:12">
      <c r="A483" s="15">
        <v>479</v>
      </c>
      <c r="B483" s="16" t="s">
        <v>1423</v>
      </c>
      <c r="C483" s="16" t="s">
        <v>1424</v>
      </c>
      <c r="D483" s="17">
        <v>1.03</v>
      </c>
      <c r="E483" s="17">
        <v>1.03</v>
      </c>
      <c r="F483" s="17">
        <v>1.025</v>
      </c>
      <c r="G483" s="18">
        <f t="shared" si="14"/>
        <v>0.995145631067961</v>
      </c>
      <c r="H483" s="17"/>
      <c r="I483" s="17"/>
      <c r="J483" s="17"/>
      <c r="K483" s="18" t="str">
        <f t="shared" si="15"/>
        <v/>
      </c>
      <c r="L483" s="22" t="s">
        <v>1425</v>
      </c>
    </row>
    <row r="484" s="1" customFormat="1" ht="12" customHeight="1" spans="1:12">
      <c r="A484" s="19">
        <v>480</v>
      </c>
      <c r="B484" s="16" t="s">
        <v>1423</v>
      </c>
      <c r="C484" s="16" t="s">
        <v>1426</v>
      </c>
      <c r="D484" s="17"/>
      <c r="E484" s="17"/>
      <c r="F484" s="17">
        <v>0.4</v>
      </c>
      <c r="G484" s="18" t="str">
        <f t="shared" si="14"/>
        <v/>
      </c>
      <c r="H484" s="17"/>
      <c r="I484" s="17"/>
      <c r="J484" s="17"/>
      <c r="K484" s="18" t="str">
        <f t="shared" si="15"/>
        <v/>
      </c>
      <c r="L484" s="22" t="s">
        <v>1427</v>
      </c>
    </row>
    <row r="485" s="1" customFormat="1" ht="12" customHeight="1" spans="1:12">
      <c r="A485" s="15">
        <v>481</v>
      </c>
      <c r="B485" s="16" t="s">
        <v>1423</v>
      </c>
      <c r="C485" s="16" t="s">
        <v>1428</v>
      </c>
      <c r="D485" s="17"/>
      <c r="E485" s="17">
        <v>2.28</v>
      </c>
      <c r="F485" s="17">
        <v>2.28</v>
      </c>
      <c r="G485" s="18">
        <f t="shared" si="14"/>
        <v>1</v>
      </c>
      <c r="H485" s="17"/>
      <c r="I485" s="17"/>
      <c r="J485" s="17"/>
      <c r="K485" s="18" t="str">
        <f t="shared" si="15"/>
        <v/>
      </c>
      <c r="L485" s="22" t="s">
        <v>1429</v>
      </c>
    </row>
    <row r="486" s="1" customFormat="1" ht="12" customHeight="1" spans="1:12">
      <c r="A486" s="19">
        <v>482</v>
      </c>
      <c r="B486" s="16" t="s">
        <v>1423</v>
      </c>
      <c r="C486" s="16" t="s">
        <v>1430</v>
      </c>
      <c r="D486" s="17">
        <v>5.5</v>
      </c>
      <c r="E486" s="17">
        <v>5.5</v>
      </c>
      <c r="F486" s="17">
        <v>4.447</v>
      </c>
      <c r="G486" s="18">
        <f t="shared" si="14"/>
        <v>0.808545454545455</v>
      </c>
      <c r="H486" s="17"/>
      <c r="I486" s="17"/>
      <c r="J486" s="17"/>
      <c r="K486" s="18" t="str">
        <f t="shared" si="15"/>
        <v/>
      </c>
      <c r="L486" s="22" t="s">
        <v>1431</v>
      </c>
    </row>
    <row r="487" s="1" customFormat="1" ht="12" customHeight="1" spans="1:12">
      <c r="A487" s="15">
        <v>483</v>
      </c>
      <c r="B487" s="16" t="s">
        <v>1423</v>
      </c>
      <c r="C487" s="16" t="s">
        <v>1432</v>
      </c>
      <c r="D487" s="17"/>
      <c r="E487" s="17"/>
      <c r="F487" s="17">
        <v>8</v>
      </c>
      <c r="G487" s="18" t="str">
        <f t="shared" si="14"/>
        <v/>
      </c>
      <c r="H487" s="17"/>
      <c r="I487" s="17"/>
      <c r="J487" s="17"/>
      <c r="K487" s="18" t="str">
        <f t="shared" si="15"/>
        <v/>
      </c>
      <c r="L487" s="22" t="s">
        <v>1433</v>
      </c>
    </row>
    <row r="488" s="1" customFormat="1" ht="12" customHeight="1" spans="1:12">
      <c r="A488" s="19">
        <v>484</v>
      </c>
      <c r="B488" s="16" t="s">
        <v>1423</v>
      </c>
      <c r="C488" s="16" t="s">
        <v>1434</v>
      </c>
      <c r="D488" s="17"/>
      <c r="E488" s="17">
        <v>2</v>
      </c>
      <c r="F488" s="17">
        <v>2</v>
      </c>
      <c r="G488" s="18">
        <f t="shared" si="14"/>
        <v>1</v>
      </c>
      <c r="H488" s="17"/>
      <c r="I488" s="17"/>
      <c r="J488" s="17"/>
      <c r="K488" s="18" t="str">
        <f t="shared" si="15"/>
        <v/>
      </c>
      <c r="L488" s="22" t="s">
        <v>1435</v>
      </c>
    </row>
    <row r="489" s="1" customFormat="1" ht="12" customHeight="1" spans="1:12">
      <c r="A489" s="15">
        <v>485</v>
      </c>
      <c r="B489" s="16" t="s">
        <v>1423</v>
      </c>
      <c r="C489" s="16" t="s">
        <v>1436</v>
      </c>
      <c r="D489" s="17"/>
      <c r="E489" s="17">
        <v>8.1</v>
      </c>
      <c r="F489" s="17">
        <v>7.349341</v>
      </c>
      <c r="G489" s="18">
        <f t="shared" si="14"/>
        <v>0.907326049382716</v>
      </c>
      <c r="H489" s="17"/>
      <c r="I489" s="17"/>
      <c r="J489" s="17"/>
      <c r="K489" s="18" t="str">
        <f t="shared" si="15"/>
        <v/>
      </c>
      <c r="L489" s="22" t="s">
        <v>1437</v>
      </c>
    </row>
    <row r="490" s="1" customFormat="1" ht="12" customHeight="1" spans="1:12">
      <c r="A490" s="19">
        <v>486</v>
      </c>
      <c r="B490" s="16" t="s">
        <v>1423</v>
      </c>
      <c r="C490" s="16" t="s">
        <v>1438</v>
      </c>
      <c r="D490" s="17">
        <v>10</v>
      </c>
      <c r="E490" s="17">
        <v>10</v>
      </c>
      <c r="F490" s="17">
        <v>8.7915</v>
      </c>
      <c r="G490" s="18">
        <f t="shared" si="14"/>
        <v>0.87915</v>
      </c>
      <c r="H490" s="17"/>
      <c r="I490" s="17"/>
      <c r="J490" s="17"/>
      <c r="K490" s="18" t="str">
        <f t="shared" si="15"/>
        <v/>
      </c>
      <c r="L490" s="22" t="s">
        <v>1439</v>
      </c>
    </row>
    <row r="491" s="1" customFormat="1" ht="12" customHeight="1" spans="1:12">
      <c r="A491" s="15">
        <v>487</v>
      </c>
      <c r="B491" s="16" t="s">
        <v>1423</v>
      </c>
      <c r="C491" s="16" t="s">
        <v>1440</v>
      </c>
      <c r="D491" s="17">
        <v>12</v>
      </c>
      <c r="E491" s="17">
        <v>12</v>
      </c>
      <c r="F491" s="17">
        <v>12</v>
      </c>
      <c r="G491" s="18">
        <f t="shared" si="14"/>
        <v>1</v>
      </c>
      <c r="H491" s="17"/>
      <c r="I491" s="17"/>
      <c r="J491" s="17"/>
      <c r="K491" s="18" t="str">
        <f t="shared" si="15"/>
        <v/>
      </c>
      <c r="L491" s="22" t="s">
        <v>1441</v>
      </c>
    </row>
    <row r="492" s="1" customFormat="1" ht="12" customHeight="1" spans="1:12">
      <c r="A492" s="19">
        <v>488</v>
      </c>
      <c r="B492" s="16" t="s">
        <v>1423</v>
      </c>
      <c r="C492" s="16" t="s">
        <v>1442</v>
      </c>
      <c r="D492" s="17">
        <v>2</v>
      </c>
      <c r="E492" s="17">
        <v>2</v>
      </c>
      <c r="F492" s="17">
        <v>1.9989</v>
      </c>
      <c r="G492" s="18">
        <f t="shared" si="14"/>
        <v>0.99945</v>
      </c>
      <c r="H492" s="17"/>
      <c r="I492" s="17"/>
      <c r="J492" s="17"/>
      <c r="K492" s="18" t="str">
        <f t="shared" si="15"/>
        <v/>
      </c>
      <c r="L492" s="22" t="s">
        <v>1443</v>
      </c>
    </row>
    <row r="493" s="1" customFormat="1" ht="12" customHeight="1" spans="1:12">
      <c r="A493" s="15">
        <v>489</v>
      </c>
      <c r="B493" s="16" t="s">
        <v>1423</v>
      </c>
      <c r="C493" s="16" t="s">
        <v>1444</v>
      </c>
      <c r="D493" s="17"/>
      <c r="E493" s="17"/>
      <c r="F493" s="17">
        <v>2.3</v>
      </c>
      <c r="G493" s="18" t="str">
        <f t="shared" si="14"/>
        <v/>
      </c>
      <c r="H493" s="17"/>
      <c r="I493" s="17"/>
      <c r="J493" s="17"/>
      <c r="K493" s="18" t="str">
        <f t="shared" si="15"/>
        <v/>
      </c>
      <c r="L493" s="22" t="s">
        <v>1445</v>
      </c>
    </row>
    <row r="494" s="1" customFormat="1" ht="12" customHeight="1" spans="1:12">
      <c r="A494" s="19">
        <v>490</v>
      </c>
      <c r="B494" s="16" t="s">
        <v>1423</v>
      </c>
      <c r="C494" s="16" t="s">
        <v>1446</v>
      </c>
      <c r="D494" s="17"/>
      <c r="E494" s="17"/>
      <c r="F494" s="17">
        <v>2</v>
      </c>
      <c r="G494" s="18" t="str">
        <f t="shared" si="14"/>
        <v/>
      </c>
      <c r="H494" s="17"/>
      <c r="I494" s="17"/>
      <c r="J494" s="17"/>
      <c r="K494" s="18" t="str">
        <f t="shared" si="15"/>
        <v/>
      </c>
      <c r="L494" s="22" t="s">
        <v>1447</v>
      </c>
    </row>
    <row r="495" s="1" customFormat="1" ht="12" customHeight="1" spans="1:12">
      <c r="A495" s="15">
        <v>491</v>
      </c>
      <c r="B495" s="16" t="s">
        <v>1423</v>
      </c>
      <c r="C495" s="16" t="s">
        <v>1448</v>
      </c>
      <c r="D495" s="17"/>
      <c r="E495" s="17"/>
      <c r="F495" s="17">
        <v>4</v>
      </c>
      <c r="G495" s="18" t="str">
        <f t="shared" si="14"/>
        <v/>
      </c>
      <c r="H495" s="17"/>
      <c r="I495" s="17"/>
      <c r="J495" s="17"/>
      <c r="K495" s="18" t="str">
        <f t="shared" si="15"/>
        <v/>
      </c>
      <c r="L495" s="22" t="s">
        <v>1449</v>
      </c>
    </row>
    <row r="496" s="1" customFormat="1" ht="12" customHeight="1" spans="1:12">
      <c r="A496" s="19">
        <v>492</v>
      </c>
      <c r="B496" s="16" t="s">
        <v>1423</v>
      </c>
      <c r="C496" s="16" t="s">
        <v>1450</v>
      </c>
      <c r="D496" s="17">
        <v>2.7</v>
      </c>
      <c r="E496" s="17">
        <v>2.7</v>
      </c>
      <c r="F496" s="17"/>
      <c r="G496" s="18">
        <f t="shared" si="14"/>
        <v>0</v>
      </c>
      <c r="H496" s="17"/>
      <c r="I496" s="17"/>
      <c r="J496" s="17"/>
      <c r="K496" s="18" t="str">
        <f t="shared" si="15"/>
        <v/>
      </c>
      <c r="L496" s="22" t="s">
        <v>690</v>
      </c>
    </row>
    <row r="497" s="1" customFormat="1" ht="12" customHeight="1" spans="1:12">
      <c r="A497" s="15">
        <v>493</v>
      </c>
      <c r="B497" s="16" t="s">
        <v>1451</v>
      </c>
      <c r="C497" s="16" t="s">
        <v>1452</v>
      </c>
      <c r="D497" s="17"/>
      <c r="E497" s="17"/>
      <c r="F497" s="17">
        <v>3.76</v>
      </c>
      <c r="G497" s="18" t="str">
        <f t="shared" si="14"/>
        <v/>
      </c>
      <c r="H497" s="17"/>
      <c r="I497" s="17"/>
      <c r="J497" s="17"/>
      <c r="K497" s="18" t="str">
        <f t="shared" si="15"/>
        <v/>
      </c>
      <c r="L497" s="22" t="s">
        <v>1453</v>
      </c>
    </row>
    <row r="498" s="1" customFormat="1" ht="12" customHeight="1" spans="1:12">
      <c r="A498" s="19">
        <v>494</v>
      </c>
      <c r="B498" s="16" t="s">
        <v>1451</v>
      </c>
      <c r="C498" s="16" t="s">
        <v>1454</v>
      </c>
      <c r="D498" s="17"/>
      <c r="E498" s="17"/>
      <c r="F498" s="17">
        <v>1.963</v>
      </c>
      <c r="G498" s="18" t="str">
        <f t="shared" si="14"/>
        <v/>
      </c>
      <c r="H498" s="17"/>
      <c r="I498" s="17"/>
      <c r="J498" s="17"/>
      <c r="K498" s="18" t="str">
        <f t="shared" si="15"/>
        <v/>
      </c>
      <c r="L498" s="22" t="s">
        <v>1455</v>
      </c>
    </row>
    <row r="499" s="1" customFormat="1" ht="12" customHeight="1" spans="1:12">
      <c r="A499" s="15">
        <v>495</v>
      </c>
      <c r="B499" s="16" t="s">
        <v>1451</v>
      </c>
      <c r="C499" s="16" t="s">
        <v>1456</v>
      </c>
      <c r="D499" s="17">
        <v>261.3117</v>
      </c>
      <c r="E499" s="17">
        <v>261.3117</v>
      </c>
      <c r="F499" s="17">
        <v>231.96</v>
      </c>
      <c r="G499" s="18">
        <f t="shared" si="14"/>
        <v>0.887675523139607</v>
      </c>
      <c r="H499" s="17"/>
      <c r="I499" s="17"/>
      <c r="J499" s="17"/>
      <c r="K499" s="18" t="str">
        <f t="shared" si="15"/>
        <v/>
      </c>
      <c r="L499" s="22" t="s">
        <v>1457</v>
      </c>
    </row>
    <row r="500" s="1" customFormat="1" ht="12" customHeight="1" spans="1:12">
      <c r="A500" s="19">
        <v>496</v>
      </c>
      <c r="B500" s="16" t="s">
        <v>1451</v>
      </c>
      <c r="C500" s="16" t="s">
        <v>1458</v>
      </c>
      <c r="D500" s="17"/>
      <c r="E500" s="17"/>
      <c r="F500" s="17">
        <v>0.9</v>
      </c>
      <c r="G500" s="18" t="str">
        <f t="shared" si="14"/>
        <v/>
      </c>
      <c r="H500" s="17"/>
      <c r="I500" s="17"/>
      <c r="J500" s="17"/>
      <c r="K500" s="18" t="str">
        <f t="shared" si="15"/>
        <v/>
      </c>
      <c r="L500" s="22" t="s">
        <v>1459</v>
      </c>
    </row>
    <row r="501" s="1" customFormat="1" ht="12" customHeight="1" spans="1:12">
      <c r="A501" s="15">
        <v>497</v>
      </c>
      <c r="B501" s="16" t="s">
        <v>1451</v>
      </c>
      <c r="C501" s="16" t="s">
        <v>1460</v>
      </c>
      <c r="D501" s="17">
        <v>1.98</v>
      </c>
      <c r="E501" s="17">
        <v>1.98</v>
      </c>
      <c r="F501" s="17">
        <v>1.98</v>
      </c>
      <c r="G501" s="18">
        <f t="shared" si="14"/>
        <v>1</v>
      </c>
      <c r="H501" s="17"/>
      <c r="I501" s="17"/>
      <c r="J501" s="17"/>
      <c r="K501" s="18" t="str">
        <f t="shared" si="15"/>
        <v/>
      </c>
      <c r="L501" s="22" t="s">
        <v>963</v>
      </c>
    </row>
    <row r="502" s="1" customFormat="1" ht="12" customHeight="1" spans="1:12">
      <c r="A502" s="19">
        <v>498</v>
      </c>
      <c r="B502" s="16" t="s">
        <v>1451</v>
      </c>
      <c r="C502" s="16" t="s">
        <v>1461</v>
      </c>
      <c r="D502" s="17"/>
      <c r="E502" s="17"/>
      <c r="F502" s="17">
        <v>1</v>
      </c>
      <c r="G502" s="18" t="str">
        <f t="shared" si="14"/>
        <v/>
      </c>
      <c r="H502" s="17"/>
      <c r="I502" s="17"/>
      <c r="J502" s="17"/>
      <c r="K502" s="18" t="str">
        <f t="shared" si="15"/>
        <v/>
      </c>
      <c r="L502" s="22" t="s">
        <v>1462</v>
      </c>
    </row>
    <row r="503" s="1" customFormat="1" ht="12" customHeight="1" spans="1:12">
      <c r="A503" s="15">
        <v>499</v>
      </c>
      <c r="B503" s="16" t="s">
        <v>1451</v>
      </c>
      <c r="C503" s="16" t="s">
        <v>1463</v>
      </c>
      <c r="D503" s="17"/>
      <c r="E503" s="17"/>
      <c r="F503" s="17"/>
      <c r="G503" s="18" t="str">
        <f t="shared" si="14"/>
        <v/>
      </c>
      <c r="H503" s="17"/>
      <c r="I503" s="17"/>
      <c r="J503" s="17"/>
      <c r="K503" s="18" t="str">
        <f t="shared" si="15"/>
        <v/>
      </c>
      <c r="L503" s="22" t="s">
        <v>1464</v>
      </c>
    </row>
    <row r="504" s="1" customFormat="1" ht="12" customHeight="1" spans="1:12">
      <c r="A504" s="19">
        <v>500</v>
      </c>
      <c r="B504" s="16" t="s">
        <v>1451</v>
      </c>
      <c r="C504" s="16" t="s">
        <v>1465</v>
      </c>
      <c r="D504" s="17"/>
      <c r="E504" s="17"/>
      <c r="F504" s="17">
        <v>30</v>
      </c>
      <c r="G504" s="18" t="str">
        <f t="shared" si="14"/>
        <v/>
      </c>
      <c r="H504" s="17"/>
      <c r="I504" s="17"/>
      <c r="J504" s="17"/>
      <c r="K504" s="18" t="str">
        <f t="shared" si="15"/>
        <v/>
      </c>
      <c r="L504" s="22" t="s">
        <v>1466</v>
      </c>
    </row>
    <row r="505" s="1" customFormat="1" ht="12" customHeight="1" spans="1:12">
      <c r="A505" s="15">
        <v>501</v>
      </c>
      <c r="B505" s="16" t="s">
        <v>1451</v>
      </c>
      <c r="C505" s="16" t="s">
        <v>1467</v>
      </c>
      <c r="D505" s="17"/>
      <c r="E505" s="17"/>
      <c r="F505" s="17"/>
      <c r="G505" s="18" t="str">
        <f t="shared" si="14"/>
        <v/>
      </c>
      <c r="H505" s="17"/>
      <c r="I505" s="17"/>
      <c r="J505" s="17"/>
      <c r="K505" s="18" t="str">
        <f t="shared" si="15"/>
        <v/>
      </c>
      <c r="L505" s="22" t="s">
        <v>1468</v>
      </c>
    </row>
    <row r="506" s="1" customFormat="1" ht="12" customHeight="1" spans="1:12">
      <c r="A506" s="19">
        <v>502</v>
      </c>
      <c r="B506" s="16" t="s">
        <v>1451</v>
      </c>
      <c r="C506" s="16" t="s">
        <v>1469</v>
      </c>
      <c r="D506" s="17">
        <v>20</v>
      </c>
      <c r="E506" s="17">
        <v>20</v>
      </c>
      <c r="F506" s="17">
        <v>20</v>
      </c>
      <c r="G506" s="18">
        <f t="shared" si="14"/>
        <v>1</v>
      </c>
      <c r="H506" s="17"/>
      <c r="I506" s="17"/>
      <c r="J506" s="17"/>
      <c r="K506" s="18" t="str">
        <f t="shared" si="15"/>
        <v/>
      </c>
      <c r="L506" s="22" t="s">
        <v>1470</v>
      </c>
    </row>
    <row r="507" s="1" customFormat="1" ht="12" customHeight="1" spans="1:12">
      <c r="A507" s="15">
        <v>503</v>
      </c>
      <c r="B507" s="16" t="s">
        <v>1451</v>
      </c>
      <c r="C507" s="16" t="s">
        <v>1471</v>
      </c>
      <c r="D507" s="17"/>
      <c r="E507" s="17"/>
      <c r="F507" s="17">
        <v>29.0792</v>
      </c>
      <c r="G507" s="18" t="str">
        <f t="shared" si="14"/>
        <v/>
      </c>
      <c r="H507" s="17"/>
      <c r="I507" s="17"/>
      <c r="J507" s="17"/>
      <c r="K507" s="18" t="str">
        <f t="shared" si="15"/>
        <v/>
      </c>
      <c r="L507" s="22" t="s">
        <v>1472</v>
      </c>
    </row>
    <row r="508" s="1" customFormat="1" ht="12" customHeight="1" spans="1:12">
      <c r="A508" s="19">
        <v>504</v>
      </c>
      <c r="B508" s="16" t="s">
        <v>1451</v>
      </c>
      <c r="C508" s="16" t="s">
        <v>1473</v>
      </c>
      <c r="D508" s="17"/>
      <c r="E508" s="17"/>
      <c r="F508" s="17">
        <v>2.4099</v>
      </c>
      <c r="G508" s="18" t="str">
        <f t="shared" si="14"/>
        <v/>
      </c>
      <c r="H508" s="17"/>
      <c r="I508" s="17"/>
      <c r="J508" s="17"/>
      <c r="K508" s="18" t="str">
        <f t="shared" si="15"/>
        <v/>
      </c>
      <c r="L508" s="22" t="s">
        <v>1474</v>
      </c>
    </row>
    <row r="509" s="1" customFormat="1" ht="12" customHeight="1" spans="1:12">
      <c r="A509" s="15">
        <v>505</v>
      </c>
      <c r="B509" s="16" t="s">
        <v>1451</v>
      </c>
      <c r="C509" s="16" t="s">
        <v>1475</v>
      </c>
      <c r="D509" s="17"/>
      <c r="E509" s="17"/>
      <c r="F509" s="17">
        <v>0.3994</v>
      </c>
      <c r="G509" s="18" t="str">
        <f t="shared" si="14"/>
        <v/>
      </c>
      <c r="H509" s="17"/>
      <c r="I509" s="17"/>
      <c r="J509" s="17"/>
      <c r="K509" s="18" t="str">
        <f t="shared" si="15"/>
        <v/>
      </c>
      <c r="L509" s="22" t="s">
        <v>1474</v>
      </c>
    </row>
    <row r="510" s="1" customFormat="1" ht="12" customHeight="1" spans="1:12">
      <c r="A510" s="19">
        <v>506</v>
      </c>
      <c r="B510" s="16" t="s">
        <v>1451</v>
      </c>
      <c r="C510" s="16" t="s">
        <v>1476</v>
      </c>
      <c r="D510" s="17"/>
      <c r="E510" s="17"/>
      <c r="F510" s="17">
        <v>32.5</v>
      </c>
      <c r="G510" s="18" t="str">
        <f t="shared" si="14"/>
        <v/>
      </c>
      <c r="H510" s="17"/>
      <c r="I510" s="17"/>
      <c r="J510" s="17"/>
      <c r="K510" s="18" t="str">
        <f t="shared" si="15"/>
        <v/>
      </c>
      <c r="L510" s="22" t="s">
        <v>1477</v>
      </c>
    </row>
    <row r="511" s="1" customFormat="1" ht="12" customHeight="1" spans="1:12">
      <c r="A511" s="15">
        <v>507</v>
      </c>
      <c r="B511" s="16" t="s">
        <v>1451</v>
      </c>
      <c r="C511" s="16" t="s">
        <v>1478</v>
      </c>
      <c r="D511" s="17"/>
      <c r="E511" s="17">
        <v>1.462</v>
      </c>
      <c r="F511" s="17">
        <v>1.338</v>
      </c>
      <c r="G511" s="18">
        <f t="shared" si="14"/>
        <v>0.915184678522572</v>
      </c>
      <c r="H511" s="17"/>
      <c r="I511" s="17"/>
      <c r="J511" s="17"/>
      <c r="K511" s="18" t="str">
        <f t="shared" si="15"/>
        <v/>
      </c>
      <c r="L511" s="22" t="s">
        <v>1479</v>
      </c>
    </row>
    <row r="512" s="1" customFormat="1" ht="12" customHeight="1" spans="1:12">
      <c r="A512" s="19">
        <v>508</v>
      </c>
      <c r="B512" s="16" t="s">
        <v>1451</v>
      </c>
      <c r="C512" s="16" t="s">
        <v>1478</v>
      </c>
      <c r="D512" s="17"/>
      <c r="E512" s="17">
        <v>5.89</v>
      </c>
      <c r="F512" s="17">
        <v>5.89</v>
      </c>
      <c r="G512" s="18">
        <f t="shared" si="14"/>
        <v>1</v>
      </c>
      <c r="H512" s="17"/>
      <c r="I512" s="17"/>
      <c r="J512" s="17"/>
      <c r="K512" s="18" t="str">
        <f t="shared" si="15"/>
        <v/>
      </c>
      <c r="L512" s="22" t="s">
        <v>1480</v>
      </c>
    </row>
    <row r="513" s="1" customFormat="1" ht="12" customHeight="1" spans="1:12">
      <c r="A513" s="15">
        <v>509</v>
      </c>
      <c r="B513" s="16" t="s">
        <v>1451</v>
      </c>
      <c r="C513" s="16" t="s">
        <v>1481</v>
      </c>
      <c r="D513" s="17"/>
      <c r="E513" s="17">
        <v>20</v>
      </c>
      <c r="F513" s="17"/>
      <c r="G513" s="18">
        <f t="shared" si="14"/>
        <v>0</v>
      </c>
      <c r="H513" s="17"/>
      <c r="I513" s="17"/>
      <c r="J513" s="17"/>
      <c r="K513" s="18" t="str">
        <f t="shared" si="15"/>
        <v/>
      </c>
      <c r="L513" s="22" t="s">
        <v>1482</v>
      </c>
    </row>
    <row r="514" s="1" customFormat="1" ht="12" customHeight="1" spans="1:12">
      <c r="A514" s="19">
        <v>510</v>
      </c>
      <c r="B514" s="16" t="s">
        <v>1451</v>
      </c>
      <c r="C514" s="16" t="s">
        <v>1483</v>
      </c>
      <c r="D514" s="17"/>
      <c r="E514" s="17">
        <v>35</v>
      </c>
      <c r="F514" s="17">
        <v>35</v>
      </c>
      <c r="G514" s="18">
        <f t="shared" si="14"/>
        <v>1</v>
      </c>
      <c r="H514" s="17"/>
      <c r="I514" s="17"/>
      <c r="J514" s="17"/>
      <c r="K514" s="18" t="str">
        <f t="shared" si="15"/>
        <v/>
      </c>
      <c r="L514" s="22" t="s">
        <v>1484</v>
      </c>
    </row>
    <row r="515" s="1" customFormat="1" ht="12" customHeight="1" spans="1:12">
      <c r="A515" s="15">
        <v>511</v>
      </c>
      <c r="B515" s="16" t="s">
        <v>1451</v>
      </c>
      <c r="C515" s="16" t="s">
        <v>1485</v>
      </c>
      <c r="D515" s="17"/>
      <c r="E515" s="17">
        <v>80</v>
      </c>
      <c r="F515" s="17"/>
      <c r="G515" s="18">
        <f t="shared" si="14"/>
        <v>0</v>
      </c>
      <c r="H515" s="17"/>
      <c r="I515" s="17"/>
      <c r="J515" s="17"/>
      <c r="K515" s="18" t="str">
        <f t="shared" si="15"/>
        <v/>
      </c>
      <c r="L515" s="22" t="s">
        <v>1482</v>
      </c>
    </row>
    <row r="516" s="1" customFormat="1" ht="12" customHeight="1" spans="1:12">
      <c r="A516" s="19">
        <v>512</v>
      </c>
      <c r="B516" s="16" t="s">
        <v>1451</v>
      </c>
      <c r="C516" s="16" t="s">
        <v>1486</v>
      </c>
      <c r="D516" s="17"/>
      <c r="E516" s="17">
        <v>3</v>
      </c>
      <c r="F516" s="17">
        <v>3</v>
      </c>
      <c r="G516" s="18">
        <f t="shared" si="14"/>
        <v>1</v>
      </c>
      <c r="H516" s="17"/>
      <c r="I516" s="17"/>
      <c r="J516" s="17"/>
      <c r="K516" s="18" t="str">
        <f t="shared" si="15"/>
        <v/>
      </c>
      <c r="L516" s="22" t="s">
        <v>1487</v>
      </c>
    </row>
    <row r="517" s="1" customFormat="1" ht="12" customHeight="1" spans="1:12">
      <c r="A517" s="15">
        <v>513</v>
      </c>
      <c r="B517" s="16" t="s">
        <v>1451</v>
      </c>
      <c r="C517" s="16" t="s">
        <v>1488</v>
      </c>
      <c r="D517" s="17"/>
      <c r="E517" s="17">
        <v>27.72</v>
      </c>
      <c r="F517" s="17">
        <v>27.72</v>
      </c>
      <c r="G517" s="18">
        <f t="shared" ref="G517:G580" si="16">IF(E517=0,"",F517/E517)</f>
        <v>1</v>
      </c>
      <c r="H517" s="17"/>
      <c r="I517" s="17"/>
      <c r="J517" s="17"/>
      <c r="K517" s="18" t="str">
        <f t="shared" ref="K517:K580" si="17">IF(I517=0,"",J517/I517)</f>
        <v/>
      </c>
      <c r="L517" s="22" t="s">
        <v>1489</v>
      </c>
    </row>
    <row r="518" s="1" customFormat="1" ht="12" customHeight="1" spans="1:12">
      <c r="A518" s="19">
        <v>514</v>
      </c>
      <c r="B518" s="16" t="s">
        <v>1451</v>
      </c>
      <c r="C518" s="16" t="s">
        <v>1490</v>
      </c>
      <c r="D518" s="17"/>
      <c r="E518" s="17">
        <v>30.668</v>
      </c>
      <c r="F518" s="17">
        <v>0.56</v>
      </c>
      <c r="G518" s="18">
        <f t="shared" si="16"/>
        <v>0.0182600756488848</v>
      </c>
      <c r="H518" s="17"/>
      <c r="I518" s="17"/>
      <c r="J518" s="17"/>
      <c r="K518" s="18" t="str">
        <f t="shared" si="17"/>
        <v/>
      </c>
      <c r="L518" s="22" t="s">
        <v>1491</v>
      </c>
    </row>
    <row r="519" s="1" customFormat="1" ht="12" customHeight="1" spans="1:12">
      <c r="A519" s="15">
        <v>515</v>
      </c>
      <c r="B519" s="16" t="s">
        <v>1451</v>
      </c>
      <c r="C519" s="16" t="s">
        <v>1492</v>
      </c>
      <c r="D519" s="17"/>
      <c r="E519" s="17">
        <v>0.0632</v>
      </c>
      <c r="F519" s="17">
        <v>0.0632</v>
      </c>
      <c r="G519" s="18">
        <f t="shared" si="16"/>
        <v>1</v>
      </c>
      <c r="H519" s="17"/>
      <c r="I519" s="17"/>
      <c r="J519" s="17"/>
      <c r="K519" s="18" t="str">
        <f t="shared" si="17"/>
        <v/>
      </c>
      <c r="L519" s="22" t="s">
        <v>1493</v>
      </c>
    </row>
    <row r="520" s="1" customFormat="1" ht="12" customHeight="1" spans="1:12">
      <c r="A520" s="19">
        <v>516</v>
      </c>
      <c r="B520" s="16" t="s">
        <v>1451</v>
      </c>
      <c r="C520" s="16" t="s">
        <v>1494</v>
      </c>
      <c r="D520" s="17"/>
      <c r="E520" s="17">
        <v>15</v>
      </c>
      <c r="F520" s="17"/>
      <c r="G520" s="18">
        <f t="shared" si="16"/>
        <v>0</v>
      </c>
      <c r="H520" s="17"/>
      <c r="I520" s="17"/>
      <c r="J520" s="17"/>
      <c r="K520" s="18" t="str">
        <f t="shared" si="17"/>
        <v/>
      </c>
      <c r="L520" s="22" t="s">
        <v>1493</v>
      </c>
    </row>
    <row r="521" s="1" customFormat="1" ht="12" customHeight="1" spans="1:12">
      <c r="A521" s="15">
        <v>517</v>
      </c>
      <c r="B521" s="16" t="s">
        <v>1451</v>
      </c>
      <c r="C521" s="16" t="s">
        <v>1495</v>
      </c>
      <c r="D521" s="17"/>
      <c r="E521" s="17">
        <v>5.19688</v>
      </c>
      <c r="F521" s="17">
        <v>0.80312</v>
      </c>
      <c r="G521" s="18">
        <f t="shared" si="16"/>
        <v>0.154538877172457</v>
      </c>
      <c r="H521" s="17"/>
      <c r="I521" s="17"/>
      <c r="J521" s="17"/>
      <c r="K521" s="18" t="str">
        <f t="shared" si="17"/>
        <v/>
      </c>
      <c r="L521" s="22" t="s">
        <v>1493</v>
      </c>
    </row>
    <row r="522" s="1" customFormat="1" ht="12" customHeight="1" spans="1:12">
      <c r="A522" s="19">
        <v>518</v>
      </c>
      <c r="B522" s="16" t="s">
        <v>1451</v>
      </c>
      <c r="C522" s="16" t="s">
        <v>1496</v>
      </c>
      <c r="D522" s="17"/>
      <c r="E522" s="17">
        <v>1.8</v>
      </c>
      <c r="F522" s="17">
        <v>1.8</v>
      </c>
      <c r="G522" s="18">
        <f t="shared" si="16"/>
        <v>1</v>
      </c>
      <c r="H522" s="17"/>
      <c r="I522" s="17"/>
      <c r="J522" s="17"/>
      <c r="K522" s="18" t="str">
        <f t="shared" si="17"/>
        <v/>
      </c>
      <c r="L522" s="22" t="s">
        <v>1493</v>
      </c>
    </row>
    <row r="523" s="1" customFormat="1" ht="12" customHeight="1" spans="1:12">
      <c r="A523" s="15">
        <v>519</v>
      </c>
      <c r="B523" s="16" t="s">
        <v>1451</v>
      </c>
      <c r="C523" s="16" t="s">
        <v>1497</v>
      </c>
      <c r="D523" s="17"/>
      <c r="E523" s="17">
        <v>1.68</v>
      </c>
      <c r="F523" s="17"/>
      <c r="G523" s="18">
        <f t="shared" si="16"/>
        <v>0</v>
      </c>
      <c r="H523" s="17"/>
      <c r="I523" s="17"/>
      <c r="J523" s="17"/>
      <c r="K523" s="18" t="str">
        <f t="shared" si="17"/>
        <v/>
      </c>
      <c r="L523" s="22" t="s">
        <v>1493</v>
      </c>
    </row>
    <row r="524" s="1" customFormat="1" ht="12" customHeight="1" spans="1:12">
      <c r="A524" s="19">
        <v>520</v>
      </c>
      <c r="B524" s="16" t="s">
        <v>1451</v>
      </c>
      <c r="C524" s="16" t="s">
        <v>1498</v>
      </c>
      <c r="D524" s="17"/>
      <c r="E524" s="17">
        <v>48.185</v>
      </c>
      <c r="F524" s="17">
        <v>11.64</v>
      </c>
      <c r="G524" s="18">
        <f t="shared" si="16"/>
        <v>0.24156895299367</v>
      </c>
      <c r="H524" s="17"/>
      <c r="I524" s="17"/>
      <c r="J524" s="17"/>
      <c r="K524" s="18" t="str">
        <f t="shared" si="17"/>
        <v/>
      </c>
      <c r="L524" s="22" t="s">
        <v>1493</v>
      </c>
    </row>
    <row r="525" s="1" customFormat="1" ht="12" customHeight="1" spans="1:12">
      <c r="A525" s="15">
        <v>521</v>
      </c>
      <c r="B525" s="16" t="s">
        <v>1451</v>
      </c>
      <c r="C525" s="16" t="s">
        <v>1499</v>
      </c>
      <c r="D525" s="17"/>
      <c r="E525" s="17">
        <v>100</v>
      </c>
      <c r="F525" s="17"/>
      <c r="G525" s="18">
        <f t="shared" si="16"/>
        <v>0</v>
      </c>
      <c r="H525" s="17"/>
      <c r="I525" s="17"/>
      <c r="J525" s="17"/>
      <c r="K525" s="18" t="str">
        <f t="shared" si="17"/>
        <v/>
      </c>
      <c r="L525" s="22" t="s">
        <v>1493</v>
      </c>
    </row>
    <row r="526" s="1" customFormat="1" ht="12" customHeight="1" spans="1:12">
      <c r="A526" s="19">
        <v>522</v>
      </c>
      <c r="B526" s="16" t="s">
        <v>1451</v>
      </c>
      <c r="C526" s="16" t="s">
        <v>1500</v>
      </c>
      <c r="D526" s="17"/>
      <c r="E526" s="17">
        <v>5.092</v>
      </c>
      <c r="F526" s="17">
        <v>0.908</v>
      </c>
      <c r="G526" s="18">
        <f t="shared" si="16"/>
        <v>0.178318931657502</v>
      </c>
      <c r="H526" s="17"/>
      <c r="I526" s="17"/>
      <c r="J526" s="17"/>
      <c r="K526" s="18" t="str">
        <f t="shared" si="17"/>
        <v/>
      </c>
      <c r="L526" s="22" t="s">
        <v>1493</v>
      </c>
    </row>
    <row r="527" s="1" customFormat="1" ht="12" customHeight="1" spans="1:12">
      <c r="A527" s="15">
        <v>523</v>
      </c>
      <c r="B527" s="16" t="s">
        <v>1451</v>
      </c>
      <c r="C527" s="16" t="s">
        <v>1501</v>
      </c>
      <c r="D527" s="17"/>
      <c r="E527" s="17">
        <v>20</v>
      </c>
      <c r="F527" s="17">
        <v>20</v>
      </c>
      <c r="G527" s="18">
        <f t="shared" si="16"/>
        <v>1</v>
      </c>
      <c r="H527" s="17"/>
      <c r="I527" s="17"/>
      <c r="J527" s="17"/>
      <c r="K527" s="18" t="str">
        <f t="shared" si="17"/>
        <v/>
      </c>
      <c r="L527" s="22" t="s">
        <v>1493</v>
      </c>
    </row>
    <row r="528" s="1" customFormat="1" ht="12" customHeight="1" spans="1:12">
      <c r="A528" s="19">
        <v>524</v>
      </c>
      <c r="B528" s="16" t="s">
        <v>1451</v>
      </c>
      <c r="C528" s="16" t="s">
        <v>1502</v>
      </c>
      <c r="D528" s="17"/>
      <c r="E528" s="17">
        <v>15</v>
      </c>
      <c r="F528" s="17">
        <v>15</v>
      </c>
      <c r="G528" s="18">
        <f t="shared" si="16"/>
        <v>1</v>
      </c>
      <c r="H528" s="17"/>
      <c r="I528" s="17"/>
      <c r="J528" s="17"/>
      <c r="K528" s="18" t="str">
        <f t="shared" si="17"/>
        <v/>
      </c>
      <c r="L528" s="22" t="s">
        <v>1493</v>
      </c>
    </row>
    <row r="529" s="1" customFormat="1" ht="12" customHeight="1" spans="1:12">
      <c r="A529" s="15">
        <v>525</v>
      </c>
      <c r="B529" s="16" t="s">
        <v>1451</v>
      </c>
      <c r="C529" s="16" t="s">
        <v>1503</v>
      </c>
      <c r="D529" s="17"/>
      <c r="E529" s="17">
        <v>33.5292</v>
      </c>
      <c r="F529" s="17">
        <v>33.5292</v>
      </c>
      <c r="G529" s="18">
        <f t="shared" si="16"/>
        <v>1</v>
      </c>
      <c r="H529" s="17"/>
      <c r="I529" s="17"/>
      <c r="J529" s="17"/>
      <c r="K529" s="18" t="str">
        <f t="shared" si="17"/>
        <v/>
      </c>
      <c r="L529" s="22" t="s">
        <v>1493</v>
      </c>
    </row>
    <row r="530" s="1" customFormat="1" ht="12" customHeight="1" spans="1:12">
      <c r="A530" s="19">
        <v>526</v>
      </c>
      <c r="B530" s="16" t="s">
        <v>1451</v>
      </c>
      <c r="C530" s="16" t="s">
        <v>1504</v>
      </c>
      <c r="D530" s="17"/>
      <c r="E530" s="17">
        <v>30</v>
      </c>
      <c r="F530" s="17">
        <v>30</v>
      </c>
      <c r="G530" s="18">
        <f t="shared" si="16"/>
        <v>1</v>
      </c>
      <c r="H530" s="17"/>
      <c r="I530" s="17"/>
      <c r="J530" s="17"/>
      <c r="K530" s="18" t="str">
        <f t="shared" si="17"/>
        <v/>
      </c>
      <c r="L530" s="22" t="s">
        <v>1493</v>
      </c>
    </row>
    <row r="531" s="1" customFormat="1" ht="12" customHeight="1" spans="1:12">
      <c r="A531" s="15">
        <v>527</v>
      </c>
      <c r="B531" s="16" t="s">
        <v>1451</v>
      </c>
      <c r="C531" s="16" t="s">
        <v>1505</v>
      </c>
      <c r="D531" s="17"/>
      <c r="E531" s="17">
        <v>0.84</v>
      </c>
      <c r="F531" s="17">
        <v>0.84</v>
      </c>
      <c r="G531" s="18">
        <f t="shared" si="16"/>
        <v>1</v>
      </c>
      <c r="H531" s="17"/>
      <c r="I531" s="17"/>
      <c r="J531" s="17"/>
      <c r="K531" s="18" t="str">
        <f t="shared" si="17"/>
        <v/>
      </c>
      <c r="L531" s="22" t="s">
        <v>1506</v>
      </c>
    </row>
    <row r="532" s="1" customFormat="1" ht="12" customHeight="1" spans="1:12">
      <c r="A532" s="19">
        <v>528</v>
      </c>
      <c r="B532" s="16" t="s">
        <v>1451</v>
      </c>
      <c r="C532" s="16" t="s">
        <v>1507</v>
      </c>
      <c r="D532" s="17"/>
      <c r="E532" s="17">
        <v>0.7</v>
      </c>
      <c r="F532" s="17">
        <v>0.7</v>
      </c>
      <c r="G532" s="18">
        <f t="shared" si="16"/>
        <v>1</v>
      </c>
      <c r="H532" s="17"/>
      <c r="I532" s="17"/>
      <c r="J532" s="17"/>
      <c r="K532" s="18" t="str">
        <f t="shared" si="17"/>
        <v/>
      </c>
      <c r="L532" s="22" t="s">
        <v>1506</v>
      </c>
    </row>
    <row r="533" s="1" customFormat="1" ht="12" customHeight="1" spans="1:12">
      <c r="A533" s="15">
        <v>529</v>
      </c>
      <c r="B533" s="16" t="s">
        <v>1451</v>
      </c>
      <c r="C533" s="16" t="s">
        <v>1508</v>
      </c>
      <c r="D533" s="17"/>
      <c r="E533" s="17">
        <v>90</v>
      </c>
      <c r="F533" s="17"/>
      <c r="G533" s="18">
        <f t="shared" si="16"/>
        <v>0</v>
      </c>
      <c r="H533" s="17"/>
      <c r="I533" s="17"/>
      <c r="J533" s="17"/>
      <c r="K533" s="18" t="str">
        <f t="shared" si="17"/>
        <v/>
      </c>
      <c r="L533" s="22" t="s">
        <v>1506</v>
      </c>
    </row>
    <row r="534" s="1" customFormat="1" ht="12" customHeight="1" spans="1:12">
      <c r="A534" s="19">
        <v>530</v>
      </c>
      <c r="B534" s="16" t="s">
        <v>1451</v>
      </c>
      <c r="C534" s="16" t="s">
        <v>1509</v>
      </c>
      <c r="D534" s="17"/>
      <c r="E534" s="17">
        <v>20</v>
      </c>
      <c r="F534" s="17"/>
      <c r="G534" s="18">
        <f t="shared" si="16"/>
        <v>0</v>
      </c>
      <c r="H534" s="17"/>
      <c r="I534" s="17"/>
      <c r="J534" s="17"/>
      <c r="K534" s="18" t="str">
        <f t="shared" si="17"/>
        <v/>
      </c>
      <c r="L534" s="22" t="s">
        <v>1506</v>
      </c>
    </row>
    <row r="535" s="1" customFormat="1" ht="12" customHeight="1" spans="1:12">
      <c r="A535" s="15">
        <v>531</v>
      </c>
      <c r="B535" s="16" t="s">
        <v>1451</v>
      </c>
      <c r="C535" s="16" t="s">
        <v>1510</v>
      </c>
      <c r="D535" s="17"/>
      <c r="E535" s="17">
        <v>25.35</v>
      </c>
      <c r="F535" s="17"/>
      <c r="G535" s="18">
        <f t="shared" si="16"/>
        <v>0</v>
      </c>
      <c r="H535" s="17"/>
      <c r="I535" s="17"/>
      <c r="J535" s="17"/>
      <c r="K535" s="18" t="str">
        <f t="shared" si="17"/>
        <v/>
      </c>
      <c r="L535" s="22" t="s">
        <v>1506</v>
      </c>
    </row>
    <row r="536" s="1" customFormat="1" ht="12" customHeight="1" spans="1:12">
      <c r="A536" s="19">
        <v>532</v>
      </c>
      <c r="B536" s="16" t="s">
        <v>1451</v>
      </c>
      <c r="C536" s="16" t="s">
        <v>1511</v>
      </c>
      <c r="D536" s="17"/>
      <c r="E536" s="17">
        <v>2.81</v>
      </c>
      <c r="F536" s="17"/>
      <c r="G536" s="18">
        <f t="shared" si="16"/>
        <v>0</v>
      </c>
      <c r="H536" s="17"/>
      <c r="I536" s="17"/>
      <c r="J536" s="17"/>
      <c r="K536" s="18" t="str">
        <f t="shared" si="17"/>
        <v/>
      </c>
      <c r="L536" s="22" t="s">
        <v>1506</v>
      </c>
    </row>
    <row r="537" s="1" customFormat="1" ht="12" customHeight="1" spans="1:12">
      <c r="A537" s="15">
        <v>533</v>
      </c>
      <c r="B537" s="16" t="s">
        <v>1451</v>
      </c>
      <c r="C537" s="16" t="s">
        <v>1512</v>
      </c>
      <c r="D537" s="17"/>
      <c r="E537" s="17">
        <v>8.886152</v>
      </c>
      <c r="F537" s="17">
        <v>4.173848</v>
      </c>
      <c r="G537" s="18">
        <f t="shared" si="16"/>
        <v>0.469702521406341</v>
      </c>
      <c r="H537" s="17"/>
      <c r="I537" s="17"/>
      <c r="J537" s="17"/>
      <c r="K537" s="18" t="str">
        <f t="shared" si="17"/>
        <v/>
      </c>
      <c r="L537" s="22" t="s">
        <v>1513</v>
      </c>
    </row>
    <row r="538" s="1" customFormat="1" ht="12" customHeight="1" spans="1:12">
      <c r="A538" s="19">
        <v>534</v>
      </c>
      <c r="B538" s="16" t="s">
        <v>1451</v>
      </c>
      <c r="C538" s="16" t="s">
        <v>1514</v>
      </c>
      <c r="D538" s="17"/>
      <c r="E538" s="17">
        <v>30</v>
      </c>
      <c r="F538" s="17">
        <v>30</v>
      </c>
      <c r="G538" s="18">
        <f t="shared" si="16"/>
        <v>1</v>
      </c>
      <c r="H538" s="17"/>
      <c r="I538" s="17"/>
      <c r="J538" s="17"/>
      <c r="K538" s="18" t="str">
        <f t="shared" si="17"/>
        <v/>
      </c>
      <c r="L538" s="22" t="s">
        <v>1515</v>
      </c>
    </row>
    <row r="539" s="1" customFormat="1" ht="12" customHeight="1" spans="1:12">
      <c r="A539" s="15">
        <v>535</v>
      </c>
      <c r="B539" s="16" t="s">
        <v>1451</v>
      </c>
      <c r="C539" s="16" t="s">
        <v>1516</v>
      </c>
      <c r="D539" s="17"/>
      <c r="E539" s="17">
        <v>200</v>
      </c>
      <c r="F539" s="17"/>
      <c r="G539" s="18">
        <f t="shared" si="16"/>
        <v>0</v>
      </c>
      <c r="H539" s="17"/>
      <c r="I539" s="17"/>
      <c r="J539" s="17"/>
      <c r="K539" s="18" t="str">
        <f t="shared" si="17"/>
        <v/>
      </c>
      <c r="L539" s="22" t="s">
        <v>1517</v>
      </c>
    </row>
    <row r="540" s="1" customFormat="1" ht="12" customHeight="1" spans="1:12">
      <c r="A540" s="19">
        <v>536</v>
      </c>
      <c r="B540" s="16" t="s">
        <v>1451</v>
      </c>
      <c r="C540" s="16" t="s">
        <v>1518</v>
      </c>
      <c r="D540" s="17"/>
      <c r="E540" s="17">
        <v>57</v>
      </c>
      <c r="F540" s="17"/>
      <c r="G540" s="18">
        <f t="shared" si="16"/>
        <v>0</v>
      </c>
      <c r="H540" s="17"/>
      <c r="I540" s="17"/>
      <c r="J540" s="17"/>
      <c r="K540" s="18" t="str">
        <f t="shared" si="17"/>
        <v/>
      </c>
      <c r="L540" s="22" t="s">
        <v>1519</v>
      </c>
    </row>
    <row r="541" s="1" customFormat="1" ht="12" customHeight="1" spans="1:12">
      <c r="A541" s="15">
        <v>537</v>
      </c>
      <c r="B541" s="16" t="s">
        <v>1451</v>
      </c>
      <c r="C541" s="16" t="s">
        <v>1520</v>
      </c>
      <c r="D541" s="17"/>
      <c r="E541" s="17">
        <v>7.407</v>
      </c>
      <c r="F541" s="17">
        <v>6.593</v>
      </c>
      <c r="G541" s="18">
        <f t="shared" si="16"/>
        <v>0.890103955717565</v>
      </c>
      <c r="H541" s="17"/>
      <c r="I541" s="17"/>
      <c r="J541" s="17"/>
      <c r="K541" s="18" t="str">
        <f t="shared" si="17"/>
        <v/>
      </c>
      <c r="L541" s="22" t="s">
        <v>1521</v>
      </c>
    </row>
    <row r="542" s="1" customFormat="1" ht="12" customHeight="1" spans="1:12">
      <c r="A542" s="19">
        <v>538</v>
      </c>
      <c r="B542" s="16" t="s">
        <v>1451</v>
      </c>
      <c r="C542" s="16" t="s">
        <v>1522</v>
      </c>
      <c r="D542" s="17"/>
      <c r="E542" s="17">
        <v>36.77</v>
      </c>
      <c r="F542" s="17">
        <v>3.23</v>
      </c>
      <c r="G542" s="18">
        <f t="shared" si="16"/>
        <v>0.0878433505575197</v>
      </c>
      <c r="H542" s="17"/>
      <c r="I542" s="17"/>
      <c r="J542" s="17"/>
      <c r="K542" s="18" t="str">
        <f t="shared" si="17"/>
        <v/>
      </c>
      <c r="L542" s="22" t="s">
        <v>1521</v>
      </c>
    </row>
    <row r="543" s="1" customFormat="1" ht="12" customHeight="1" spans="1:12">
      <c r="A543" s="15">
        <v>539</v>
      </c>
      <c r="B543" s="16" t="s">
        <v>1451</v>
      </c>
      <c r="C543" s="16" t="s">
        <v>1523</v>
      </c>
      <c r="D543" s="17"/>
      <c r="E543" s="17">
        <v>34</v>
      </c>
      <c r="F543" s="17"/>
      <c r="G543" s="18">
        <f t="shared" si="16"/>
        <v>0</v>
      </c>
      <c r="H543" s="17"/>
      <c r="I543" s="17"/>
      <c r="J543" s="17"/>
      <c r="K543" s="18" t="str">
        <f t="shared" si="17"/>
        <v/>
      </c>
      <c r="L543" s="22" t="s">
        <v>1521</v>
      </c>
    </row>
    <row r="544" s="1" customFormat="1" ht="12" customHeight="1" spans="1:12">
      <c r="A544" s="19">
        <v>540</v>
      </c>
      <c r="B544" s="16" t="s">
        <v>1451</v>
      </c>
      <c r="C544" s="16" t="s">
        <v>1524</v>
      </c>
      <c r="D544" s="17">
        <v>5</v>
      </c>
      <c r="E544" s="17">
        <v>5</v>
      </c>
      <c r="F544" s="17">
        <v>4.3932</v>
      </c>
      <c r="G544" s="18">
        <f t="shared" si="16"/>
        <v>0.87864</v>
      </c>
      <c r="H544" s="17"/>
      <c r="I544" s="17"/>
      <c r="J544" s="17"/>
      <c r="K544" s="18" t="str">
        <f t="shared" si="17"/>
        <v/>
      </c>
      <c r="L544" s="22" t="s">
        <v>1525</v>
      </c>
    </row>
    <row r="545" s="1" customFormat="1" ht="12" customHeight="1" spans="1:12">
      <c r="A545" s="15">
        <v>541</v>
      </c>
      <c r="B545" s="16" t="s">
        <v>1451</v>
      </c>
      <c r="C545" s="16" t="s">
        <v>1526</v>
      </c>
      <c r="D545" s="17">
        <v>5</v>
      </c>
      <c r="E545" s="17">
        <v>4.4</v>
      </c>
      <c r="F545" s="17">
        <v>3.082918</v>
      </c>
      <c r="G545" s="18">
        <f t="shared" si="16"/>
        <v>0.700663181818182</v>
      </c>
      <c r="H545" s="17"/>
      <c r="I545" s="17"/>
      <c r="J545" s="17"/>
      <c r="K545" s="18" t="str">
        <f t="shared" si="17"/>
        <v/>
      </c>
      <c r="L545" s="22" t="s">
        <v>1527</v>
      </c>
    </row>
    <row r="546" s="1" customFormat="1" ht="12" customHeight="1" spans="1:12">
      <c r="A546" s="19">
        <v>542</v>
      </c>
      <c r="B546" s="16" t="s">
        <v>1451</v>
      </c>
      <c r="C546" s="16" t="s">
        <v>1528</v>
      </c>
      <c r="D546" s="17">
        <v>18</v>
      </c>
      <c r="E546" s="17">
        <v>18</v>
      </c>
      <c r="F546" s="17">
        <v>17.925</v>
      </c>
      <c r="G546" s="18">
        <f t="shared" si="16"/>
        <v>0.995833333333333</v>
      </c>
      <c r="H546" s="17"/>
      <c r="I546" s="17"/>
      <c r="J546" s="17"/>
      <c r="K546" s="18" t="str">
        <f t="shared" si="17"/>
        <v/>
      </c>
      <c r="L546" s="22" t="s">
        <v>1527</v>
      </c>
    </row>
    <row r="547" s="1" customFormat="1" ht="12" customHeight="1" spans="1:12">
      <c r="A547" s="15">
        <v>543</v>
      </c>
      <c r="B547" s="16" t="s">
        <v>1451</v>
      </c>
      <c r="C547" s="16" t="s">
        <v>1529</v>
      </c>
      <c r="D547" s="17">
        <v>1</v>
      </c>
      <c r="E547" s="17">
        <v>1</v>
      </c>
      <c r="F547" s="17">
        <v>0.4</v>
      </c>
      <c r="G547" s="18">
        <f t="shared" si="16"/>
        <v>0.4</v>
      </c>
      <c r="H547" s="17"/>
      <c r="I547" s="17"/>
      <c r="J547" s="17"/>
      <c r="K547" s="18" t="str">
        <f t="shared" si="17"/>
        <v/>
      </c>
      <c r="L547" s="22" t="s">
        <v>30</v>
      </c>
    </row>
    <row r="548" s="1" customFormat="1" ht="12" customHeight="1" spans="1:12">
      <c r="A548" s="19">
        <v>544</v>
      </c>
      <c r="B548" s="16" t="s">
        <v>1451</v>
      </c>
      <c r="C548" s="16" t="s">
        <v>1530</v>
      </c>
      <c r="D548" s="17"/>
      <c r="E548" s="17">
        <v>0.6</v>
      </c>
      <c r="F548" s="17">
        <v>0.6</v>
      </c>
      <c r="G548" s="18">
        <f t="shared" si="16"/>
        <v>1</v>
      </c>
      <c r="H548" s="17"/>
      <c r="I548" s="17"/>
      <c r="J548" s="17"/>
      <c r="K548" s="18" t="str">
        <f t="shared" si="17"/>
        <v/>
      </c>
      <c r="L548" s="22" t="s">
        <v>1531</v>
      </c>
    </row>
    <row r="549" s="1" customFormat="1" ht="12" customHeight="1" spans="1:12">
      <c r="A549" s="15">
        <v>545</v>
      </c>
      <c r="B549" s="16" t="s">
        <v>1451</v>
      </c>
      <c r="C549" s="16" t="s">
        <v>684</v>
      </c>
      <c r="D549" s="17"/>
      <c r="E549" s="17">
        <v>0.1</v>
      </c>
      <c r="F549" s="17">
        <v>0.1</v>
      </c>
      <c r="G549" s="18">
        <f t="shared" si="16"/>
        <v>1</v>
      </c>
      <c r="H549" s="17"/>
      <c r="I549" s="17"/>
      <c r="J549" s="17"/>
      <c r="K549" s="18" t="str">
        <f t="shared" si="17"/>
        <v/>
      </c>
      <c r="L549" s="22" t="s">
        <v>1532</v>
      </c>
    </row>
    <row r="550" s="1" customFormat="1" ht="12" customHeight="1" spans="1:12">
      <c r="A550" s="19">
        <v>546</v>
      </c>
      <c r="B550" s="16" t="s">
        <v>1451</v>
      </c>
      <c r="C550" s="16" t="s">
        <v>1533</v>
      </c>
      <c r="D550" s="17">
        <v>14.5</v>
      </c>
      <c r="E550" s="17">
        <v>14.5</v>
      </c>
      <c r="F550" s="17">
        <v>11.799137</v>
      </c>
      <c r="G550" s="18">
        <f t="shared" si="16"/>
        <v>0.813733586206897</v>
      </c>
      <c r="H550" s="17"/>
      <c r="I550" s="17"/>
      <c r="J550" s="17"/>
      <c r="K550" s="18" t="str">
        <f t="shared" si="17"/>
        <v/>
      </c>
      <c r="L550" s="22" t="s">
        <v>31</v>
      </c>
    </row>
    <row r="551" s="1" customFormat="1" ht="12" customHeight="1" spans="1:12">
      <c r="A551" s="15">
        <v>547</v>
      </c>
      <c r="B551" s="16" t="s">
        <v>1451</v>
      </c>
      <c r="C551" s="16" t="s">
        <v>1534</v>
      </c>
      <c r="D551" s="17"/>
      <c r="E551" s="17">
        <v>16.664</v>
      </c>
      <c r="F551" s="17">
        <v>16.664</v>
      </c>
      <c r="G551" s="18">
        <f t="shared" si="16"/>
        <v>1</v>
      </c>
      <c r="H551" s="17"/>
      <c r="I551" s="17"/>
      <c r="J551" s="17"/>
      <c r="K551" s="18" t="str">
        <f t="shared" si="17"/>
        <v/>
      </c>
      <c r="L551" s="22" t="s">
        <v>1535</v>
      </c>
    </row>
    <row r="552" s="1" customFormat="1" ht="12" customHeight="1" spans="1:12">
      <c r="A552" s="19">
        <v>548</v>
      </c>
      <c r="B552" s="16" t="s">
        <v>1451</v>
      </c>
      <c r="C552" s="16" t="s">
        <v>1534</v>
      </c>
      <c r="D552" s="17">
        <v>200</v>
      </c>
      <c r="E552" s="17">
        <v>103.46</v>
      </c>
      <c r="F552" s="17">
        <v>103.46</v>
      </c>
      <c r="G552" s="18">
        <f t="shared" si="16"/>
        <v>1</v>
      </c>
      <c r="H552" s="17"/>
      <c r="I552" s="17"/>
      <c r="J552" s="17"/>
      <c r="K552" s="18" t="str">
        <f t="shared" si="17"/>
        <v/>
      </c>
      <c r="L552" s="22" t="s">
        <v>1536</v>
      </c>
    </row>
    <row r="553" s="1" customFormat="1" ht="12" customHeight="1" spans="1:12">
      <c r="A553" s="15">
        <v>549</v>
      </c>
      <c r="B553" s="16" t="s">
        <v>1451</v>
      </c>
      <c r="C553" s="16" t="s">
        <v>1537</v>
      </c>
      <c r="D553" s="17">
        <v>15</v>
      </c>
      <c r="E553" s="17">
        <v>15</v>
      </c>
      <c r="F553" s="17">
        <v>11.356021</v>
      </c>
      <c r="G553" s="18">
        <f t="shared" si="16"/>
        <v>0.757068066666667</v>
      </c>
      <c r="H553" s="17"/>
      <c r="I553" s="17"/>
      <c r="J553" s="17"/>
      <c r="K553" s="18" t="str">
        <f t="shared" si="17"/>
        <v/>
      </c>
      <c r="L553" s="22" t="s">
        <v>1538</v>
      </c>
    </row>
    <row r="554" s="1" customFormat="1" ht="12" customHeight="1" spans="1:12">
      <c r="A554" s="19">
        <v>550</v>
      </c>
      <c r="B554" s="16" t="s">
        <v>1451</v>
      </c>
      <c r="C554" s="16" t="s">
        <v>1539</v>
      </c>
      <c r="D554" s="17"/>
      <c r="E554" s="17">
        <v>88</v>
      </c>
      <c r="F554" s="17">
        <v>43.7912</v>
      </c>
      <c r="G554" s="18">
        <f t="shared" si="16"/>
        <v>0.497627272727273</v>
      </c>
      <c r="H554" s="17"/>
      <c r="I554" s="17"/>
      <c r="J554" s="17"/>
      <c r="K554" s="18" t="str">
        <f t="shared" si="17"/>
        <v/>
      </c>
      <c r="L554" s="22" t="s">
        <v>1540</v>
      </c>
    </row>
    <row r="555" s="1" customFormat="1" ht="12" customHeight="1" spans="1:12">
      <c r="A555" s="15">
        <v>551</v>
      </c>
      <c r="B555" s="16" t="s">
        <v>1451</v>
      </c>
      <c r="C555" s="16" t="s">
        <v>1541</v>
      </c>
      <c r="D555" s="17"/>
      <c r="E555" s="17">
        <v>1.5</v>
      </c>
      <c r="F555" s="17">
        <v>0.5</v>
      </c>
      <c r="G555" s="18">
        <f t="shared" si="16"/>
        <v>0.333333333333333</v>
      </c>
      <c r="H555" s="17"/>
      <c r="I555" s="17"/>
      <c r="J555" s="17"/>
      <c r="K555" s="18" t="str">
        <f t="shared" si="17"/>
        <v/>
      </c>
      <c r="L555" s="22" t="s">
        <v>1542</v>
      </c>
    </row>
    <row r="556" s="1" customFormat="1" ht="12" customHeight="1" spans="1:12">
      <c r="A556" s="19">
        <v>552</v>
      </c>
      <c r="B556" s="16" t="s">
        <v>1451</v>
      </c>
      <c r="C556" s="16" t="s">
        <v>1543</v>
      </c>
      <c r="D556" s="17">
        <v>5</v>
      </c>
      <c r="E556" s="17">
        <v>5</v>
      </c>
      <c r="F556" s="17">
        <v>3.16985</v>
      </c>
      <c r="G556" s="18">
        <f t="shared" si="16"/>
        <v>0.63397</v>
      </c>
      <c r="H556" s="17"/>
      <c r="I556" s="17"/>
      <c r="J556" s="17"/>
      <c r="K556" s="18" t="str">
        <f t="shared" si="17"/>
        <v/>
      </c>
      <c r="L556" s="22" t="s">
        <v>1544</v>
      </c>
    </row>
    <row r="557" s="1" customFormat="1" ht="12" customHeight="1" spans="1:12">
      <c r="A557" s="15">
        <v>553</v>
      </c>
      <c r="B557" s="16" t="s">
        <v>1451</v>
      </c>
      <c r="C557" s="16" t="s">
        <v>1545</v>
      </c>
      <c r="D557" s="17">
        <v>1</v>
      </c>
      <c r="E557" s="17">
        <v>1</v>
      </c>
      <c r="F557" s="17">
        <v>1</v>
      </c>
      <c r="G557" s="18">
        <f t="shared" si="16"/>
        <v>1</v>
      </c>
      <c r="H557" s="17"/>
      <c r="I557" s="17"/>
      <c r="J557" s="17"/>
      <c r="K557" s="18" t="str">
        <f t="shared" si="17"/>
        <v/>
      </c>
      <c r="L557" s="22" t="s">
        <v>1546</v>
      </c>
    </row>
    <row r="558" s="1" customFormat="1" ht="12" customHeight="1" spans="1:12">
      <c r="A558" s="19">
        <v>554</v>
      </c>
      <c r="B558" s="16" t="s">
        <v>1451</v>
      </c>
      <c r="C558" s="16" t="s">
        <v>1547</v>
      </c>
      <c r="D558" s="17">
        <v>1.5</v>
      </c>
      <c r="E558" s="17">
        <v>1.5</v>
      </c>
      <c r="F558" s="17"/>
      <c r="G558" s="18">
        <f t="shared" si="16"/>
        <v>0</v>
      </c>
      <c r="H558" s="17"/>
      <c r="I558" s="17"/>
      <c r="J558" s="17"/>
      <c r="K558" s="18" t="str">
        <f t="shared" si="17"/>
        <v/>
      </c>
      <c r="L558" s="22" t="s">
        <v>1548</v>
      </c>
    </row>
    <row r="559" s="1" customFormat="1" ht="12" customHeight="1" spans="1:12">
      <c r="A559" s="15">
        <v>555</v>
      </c>
      <c r="B559" s="16" t="s">
        <v>1451</v>
      </c>
      <c r="C559" s="16" t="s">
        <v>1549</v>
      </c>
      <c r="D559" s="17">
        <v>10</v>
      </c>
      <c r="E559" s="17">
        <v>10</v>
      </c>
      <c r="F559" s="17"/>
      <c r="G559" s="18">
        <f t="shared" si="16"/>
        <v>0</v>
      </c>
      <c r="H559" s="17"/>
      <c r="I559" s="17"/>
      <c r="J559" s="17"/>
      <c r="K559" s="18" t="str">
        <f t="shared" si="17"/>
        <v/>
      </c>
      <c r="L559" s="22" t="s">
        <v>1549</v>
      </c>
    </row>
    <row r="560" s="1" customFormat="1" ht="12" customHeight="1" spans="1:12">
      <c r="A560" s="19">
        <v>556</v>
      </c>
      <c r="B560" s="16" t="s">
        <v>1451</v>
      </c>
      <c r="C560" s="16" t="s">
        <v>1550</v>
      </c>
      <c r="D560" s="17">
        <v>5.33</v>
      </c>
      <c r="E560" s="17">
        <v>5.33</v>
      </c>
      <c r="F560" s="17">
        <v>4.464</v>
      </c>
      <c r="G560" s="18">
        <f t="shared" si="16"/>
        <v>0.837523452157599</v>
      </c>
      <c r="H560" s="17"/>
      <c r="I560" s="17"/>
      <c r="J560" s="17"/>
      <c r="K560" s="18" t="str">
        <f t="shared" si="17"/>
        <v/>
      </c>
      <c r="L560" s="22" t="s">
        <v>1551</v>
      </c>
    </row>
    <row r="561" s="1" customFormat="1" ht="12" customHeight="1" spans="1:12">
      <c r="A561" s="15">
        <v>557</v>
      </c>
      <c r="B561" s="16" t="s">
        <v>1451</v>
      </c>
      <c r="C561" s="16" t="s">
        <v>1552</v>
      </c>
      <c r="D561" s="17">
        <v>20</v>
      </c>
      <c r="E561" s="17">
        <v>20</v>
      </c>
      <c r="F561" s="17">
        <v>20</v>
      </c>
      <c r="G561" s="18">
        <f t="shared" si="16"/>
        <v>1</v>
      </c>
      <c r="H561" s="17"/>
      <c r="I561" s="17"/>
      <c r="J561" s="17"/>
      <c r="K561" s="18" t="str">
        <f t="shared" si="17"/>
        <v/>
      </c>
      <c r="L561" s="22" t="s">
        <v>1553</v>
      </c>
    </row>
    <row r="562" s="1" customFormat="1" ht="12" customHeight="1" spans="1:12">
      <c r="A562" s="19">
        <v>558</v>
      </c>
      <c r="B562" s="16" t="s">
        <v>1451</v>
      </c>
      <c r="C562" s="16" t="s">
        <v>1554</v>
      </c>
      <c r="D562" s="17">
        <v>148</v>
      </c>
      <c r="E562" s="17">
        <v>148</v>
      </c>
      <c r="F562" s="17">
        <v>148</v>
      </c>
      <c r="G562" s="18">
        <f t="shared" si="16"/>
        <v>1</v>
      </c>
      <c r="H562" s="17"/>
      <c r="I562" s="17"/>
      <c r="J562" s="17"/>
      <c r="K562" s="18" t="str">
        <f t="shared" si="17"/>
        <v/>
      </c>
      <c r="L562" s="22" t="s">
        <v>1555</v>
      </c>
    </row>
    <row r="563" s="1" customFormat="1" ht="12" customHeight="1" spans="1:12">
      <c r="A563" s="15">
        <v>559</v>
      </c>
      <c r="B563" s="16" t="s">
        <v>1451</v>
      </c>
      <c r="C563" s="16" t="s">
        <v>1556</v>
      </c>
      <c r="D563" s="17">
        <v>110</v>
      </c>
      <c r="E563" s="17"/>
      <c r="F563" s="17"/>
      <c r="G563" s="18" t="str">
        <f t="shared" si="16"/>
        <v/>
      </c>
      <c r="H563" s="17"/>
      <c r="I563" s="17"/>
      <c r="J563" s="17"/>
      <c r="K563" s="18" t="str">
        <f t="shared" si="17"/>
        <v/>
      </c>
      <c r="L563" s="22" t="s">
        <v>1557</v>
      </c>
    </row>
    <row r="564" s="1" customFormat="1" ht="12" customHeight="1" spans="1:12">
      <c r="A564" s="19">
        <v>560</v>
      </c>
      <c r="B564" s="16" t="s">
        <v>1451</v>
      </c>
      <c r="C564" s="16" t="s">
        <v>1558</v>
      </c>
      <c r="D564" s="17">
        <v>5</v>
      </c>
      <c r="E564" s="17">
        <v>0.9385</v>
      </c>
      <c r="F564" s="17">
        <v>0.9385</v>
      </c>
      <c r="G564" s="18">
        <f t="shared" si="16"/>
        <v>1</v>
      </c>
      <c r="H564" s="17"/>
      <c r="I564" s="17"/>
      <c r="J564" s="17"/>
      <c r="K564" s="18" t="str">
        <f t="shared" si="17"/>
        <v/>
      </c>
      <c r="L564" s="22" t="s">
        <v>1559</v>
      </c>
    </row>
    <row r="565" s="1" customFormat="1" ht="12" customHeight="1" spans="1:12">
      <c r="A565" s="15">
        <v>561</v>
      </c>
      <c r="B565" s="16" t="s">
        <v>1451</v>
      </c>
      <c r="C565" s="16" t="s">
        <v>1560</v>
      </c>
      <c r="D565" s="17">
        <v>2</v>
      </c>
      <c r="E565" s="17">
        <v>1</v>
      </c>
      <c r="F565" s="17">
        <v>0.8104</v>
      </c>
      <c r="G565" s="18">
        <f t="shared" si="16"/>
        <v>0.8104</v>
      </c>
      <c r="H565" s="17"/>
      <c r="I565" s="17"/>
      <c r="J565" s="17"/>
      <c r="K565" s="18" t="str">
        <f t="shared" si="17"/>
        <v/>
      </c>
      <c r="L565" s="22" t="s">
        <v>1561</v>
      </c>
    </row>
    <row r="566" s="1" customFormat="1" ht="12" customHeight="1" spans="1:12">
      <c r="A566" s="19">
        <v>562</v>
      </c>
      <c r="B566" s="16" t="s">
        <v>1451</v>
      </c>
      <c r="C566" s="16" t="s">
        <v>1562</v>
      </c>
      <c r="D566" s="17"/>
      <c r="E566" s="17">
        <v>0.3</v>
      </c>
      <c r="F566" s="17">
        <v>0.3</v>
      </c>
      <c r="G566" s="18">
        <f t="shared" si="16"/>
        <v>1</v>
      </c>
      <c r="H566" s="17"/>
      <c r="I566" s="17"/>
      <c r="J566" s="17"/>
      <c r="K566" s="18" t="str">
        <f t="shared" si="17"/>
        <v/>
      </c>
      <c r="L566" s="22" t="s">
        <v>1563</v>
      </c>
    </row>
    <row r="567" s="1" customFormat="1" ht="12" customHeight="1" spans="1:12">
      <c r="A567" s="15">
        <v>563</v>
      </c>
      <c r="B567" s="16" t="s">
        <v>1451</v>
      </c>
      <c r="C567" s="16" t="s">
        <v>1564</v>
      </c>
      <c r="D567" s="17">
        <v>4</v>
      </c>
      <c r="E567" s="17">
        <v>1</v>
      </c>
      <c r="F567" s="17">
        <v>0.193</v>
      </c>
      <c r="G567" s="18">
        <f t="shared" si="16"/>
        <v>0.193</v>
      </c>
      <c r="H567" s="17"/>
      <c r="I567" s="17"/>
      <c r="J567" s="17"/>
      <c r="K567" s="18" t="str">
        <f t="shared" si="17"/>
        <v/>
      </c>
      <c r="L567" s="22" t="s">
        <v>1565</v>
      </c>
    </row>
    <row r="568" s="1" customFormat="1" ht="12" customHeight="1" spans="1:12">
      <c r="A568" s="19">
        <v>564</v>
      </c>
      <c r="B568" s="16" t="s">
        <v>1451</v>
      </c>
      <c r="C568" s="16" t="s">
        <v>1566</v>
      </c>
      <c r="D568" s="17">
        <v>177.72</v>
      </c>
      <c r="E568" s="17">
        <v>177.72</v>
      </c>
      <c r="F568" s="17">
        <v>76.725</v>
      </c>
      <c r="G568" s="18">
        <f t="shared" si="16"/>
        <v>0.431718433490885</v>
      </c>
      <c r="H568" s="17"/>
      <c r="I568" s="17"/>
      <c r="J568" s="17"/>
      <c r="K568" s="18" t="str">
        <f t="shared" si="17"/>
        <v/>
      </c>
      <c r="L568" s="22" t="s">
        <v>1536</v>
      </c>
    </row>
    <row r="569" s="1" customFormat="1" ht="12" customHeight="1" spans="1:12">
      <c r="A569" s="15">
        <v>565</v>
      </c>
      <c r="B569" s="16" t="s">
        <v>1451</v>
      </c>
      <c r="C569" s="16" t="s">
        <v>1567</v>
      </c>
      <c r="D569" s="17">
        <v>10</v>
      </c>
      <c r="E569" s="17">
        <v>8</v>
      </c>
      <c r="F569" s="17">
        <v>7.6388</v>
      </c>
      <c r="G569" s="18">
        <f t="shared" si="16"/>
        <v>0.95485</v>
      </c>
      <c r="H569" s="17"/>
      <c r="I569" s="17"/>
      <c r="J569" s="17"/>
      <c r="K569" s="18" t="str">
        <f t="shared" si="17"/>
        <v/>
      </c>
      <c r="L569" s="22" t="s">
        <v>1568</v>
      </c>
    </row>
    <row r="570" s="1" customFormat="1" ht="12" customHeight="1" spans="1:12">
      <c r="A570" s="19">
        <v>566</v>
      </c>
      <c r="B570" s="16" t="s">
        <v>1451</v>
      </c>
      <c r="C570" s="16" t="s">
        <v>1569</v>
      </c>
      <c r="D570" s="17">
        <v>400</v>
      </c>
      <c r="E570" s="17"/>
      <c r="F570" s="17"/>
      <c r="G570" s="18" t="str">
        <f t="shared" si="16"/>
        <v/>
      </c>
      <c r="H570" s="17"/>
      <c r="I570" s="17"/>
      <c r="J570" s="17"/>
      <c r="K570" s="18" t="str">
        <f t="shared" si="17"/>
        <v/>
      </c>
      <c r="L570" s="22" t="s">
        <v>1536</v>
      </c>
    </row>
    <row r="571" s="1" customFormat="1" ht="12" customHeight="1" spans="1:12">
      <c r="A571" s="15">
        <v>567</v>
      </c>
      <c r="B571" s="16" t="s">
        <v>1451</v>
      </c>
      <c r="C571" s="16" t="s">
        <v>1570</v>
      </c>
      <c r="D571" s="17">
        <v>10</v>
      </c>
      <c r="E571" s="17">
        <v>10</v>
      </c>
      <c r="F571" s="17">
        <v>7.9565</v>
      </c>
      <c r="G571" s="18">
        <f t="shared" si="16"/>
        <v>0.79565</v>
      </c>
      <c r="H571" s="17"/>
      <c r="I571" s="17"/>
      <c r="J571" s="17"/>
      <c r="K571" s="18" t="str">
        <f t="shared" si="17"/>
        <v/>
      </c>
      <c r="L571" s="22" t="s">
        <v>1571</v>
      </c>
    </row>
    <row r="572" s="1" customFormat="1" ht="12" customHeight="1" spans="1:12">
      <c r="A572" s="19">
        <v>568</v>
      </c>
      <c r="B572" s="16" t="s">
        <v>1451</v>
      </c>
      <c r="C572" s="16" t="s">
        <v>1572</v>
      </c>
      <c r="D572" s="17">
        <v>0.9</v>
      </c>
      <c r="E572" s="17">
        <v>0.2882</v>
      </c>
      <c r="F572" s="17">
        <v>0.2882</v>
      </c>
      <c r="G572" s="18">
        <f t="shared" si="16"/>
        <v>1</v>
      </c>
      <c r="H572" s="17"/>
      <c r="I572" s="17"/>
      <c r="J572" s="17"/>
      <c r="K572" s="18" t="str">
        <f t="shared" si="17"/>
        <v/>
      </c>
      <c r="L572" s="22" t="s">
        <v>1573</v>
      </c>
    </row>
    <row r="573" s="1" customFormat="1" ht="12" customHeight="1" spans="1:12">
      <c r="A573" s="15">
        <v>569</v>
      </c>
      <c r="B573" s="16" t="s">
        <v>1451</v>
      </c>
      <c r="C573" s="16" t="s">
        <v>1574</v>
      </c>
      <c r="D573" s="17">
        <v>4.27</v>
      </c>
      <c r="E573" s="17">
        <v>4.27</v>
      </c>
      <c r="F573" s="17">
        <v>4.264</v>
      </c>
      <c r="G573" s="18">
        <f t="shared" si="16"/>
        <v>0.998594847775176</v>
      </c>
      <c r="H573" s="17"/>
      <c r="I573" s="17"/>
      <c r="J573" s="17"/>
      <c r="K573" s="18" t="str">
        <f t="shared" si="17"/>
        <v/>
      </c>
      <c r="L573" s="22" t="s">
        <v>1575</v>
      </c>
    </row>
    <row r="574" s="1" customFormat="1" ht="12" customHeight="1" spans="1:12">
      <c r="A574" s="19">
        <v>570</v>
      </c>
      <c r="B574" s="16" t="s">
        <v>1451</v>
      </c>
      <c r="C574" s="16" t="s">
        <v>1576</v>
      </c>
      <c r="D574" s="17"/>
      <c r="E574" s="17">
        <v>0.72</v>
      </c>
      <c r="F574" s="17">
        <v>0.72</v>
      </c>
      <c r="G574" s="18">
        <f t="shared" si="16"/>
        <v>1</v>
      </c>
      <c r="H574" s="17"/>
      <c r="I574" s="17"/>
      <c r="J574" s="17"/>
      <c r="K574" s="18" t="str">
        <f t="shared" si="17"/>
        <v/>
      </c>
      <c r="L574" s="22" t="s">
        <v>1532</v>
      </c>
    </row>
    <row r="575" s="1" customFormat="1" ht="12" customHeight="1" spans="1:12">
      <c r="A575" s="15">
        <v>571</v>
      </c>
      <c r="B575" s="16" t="s">
        <v>1451</v>
      </c>
      <c r="C575" s="16" t="s">
        <v>1577</v>
      </c>
      <c r="D575" s="17">
        <v>30</v>
      </c>
      <c r="E575" s="17">
        <v>30</v>
      </c>
      <c r="F575" s="17"/>
      <c r="G575" s="18">
        <f t="shared" si="16"/>
        <v>0</v>
      </c>
      <c r="H575" s="17"/>
      <c r="I575" s="17"/>
      <c r="J575" s="17"/>
      <c r="K575" s="18" t="str">
        <f t="shared" si="17"/>
        <v/>
      </c>
      <c r="L575" s="22" t="s">
        <v>1578</v>
      </c>
    </row>
    <row r="576" s="1" customFormat="1" ht="12" customHeight="1" spans="1:12">
      <c r="A576" s="19">
        <v>572</v>
      </c>
      <c r="B576" s="16" t="s">
        <v>1451</v>
      </c>
      <c r="C576" s="16" t="s">
        <v>1579</v>
      </c>
      <c r="D576" s="17">
        <v>2</v>
      </c>
      <c r="E576" s="17"/>
      <c r="F576" s="17"/>
      <c r="G576" s="18" t="str">
        <f t="shared" si="16"/>
        <v/>
      </c>
      <c r="H576" s="17"/>
      <c r="I576" s="17"/>
      <c r="J576" s="17"/>
      <c r="K576" s="18" t="str">
        <f t="shared" si="17"/>
        <v/>
      </c>
      <c r="L576" s="22" t="s">
        <v>1580</v>
      </c>
    </row>
    <row r="577" s="1" customFormat="1" ht="12" customHeight="1" spans="1:12">
      <c r="A577" s="15">
        <v>573</v>
      </c>
      <c r="B577" s="16" t="s">
        <v>1451</v>
      </c>
      <c r="C577" s="16" t="s">
        <v>1581</v>
      </c>
      <c r="D577" s="17">
        <v>16</v>
      </c>
      <c r="E577" s="17">
        <v>16</v>
      </c>
      <c r="F577" s="17">
        <v>15.095037</v>
      </c>
      <c r="G577" s="18">
        <f t="shared" si="16"/>
        <v>0.9434398125</v>
      </c>
      <c r="H577" s="17"/>
      <c r="I577" s="17"/>
      <c r="J577" s="17"/>
      <c r="K577" s="18" t="str">
        <f t="shared" si="17"/>
        <v/>
      </c>
      <c r="L577" s="22" t="s">
        <v>1582</v>
      </c>
    </row>
    <row r="578" s="1" customFormat="1" ht="12" customHeight="1" spans="1:12">
      <c r="A578" s="19">
        <v>574</v>
      </c>
      <c r="B578" s="16" t="s">
        <v>1451</v>
      </c>
      <c r="C578" s="16" t="s">
        <v>1583</v>
      </c>
      <c r="D578" s="17"/>
      <c r="E578" s="17"/>
      <c r="F578" s="17">
        <v>8.834</v>
      </c>
      <c r="G578" s="18" t="str">
        <f t="shared" si="16"/>
        <v/>
      </c>
      <c r="H578" s="17"/>
      <c r="I578" s="17"/>
      <c r="J578" s="17"/>
      <c r="K578" s="18" t="str">
        <f t="shared" si="17"/>
        <v/>
      </c>
      <c r="L578" s="22" t="s">
        <v>1584</v>
      </c>
    </row>
    <row r="579" s="1" customFormat="1" ht="12" customHeight="1" spans="1:12">
      <c r="A579" s="15">
        <v>575</v>
      </c>
      <c r="B579" s="16" t="s">
        <v>1451</v>
      </c>
      <c r="C579" s="16" t="s">
        <v>1585</v>
      </c>
      <c r="D579" s="17"/>
      <c r="E579" s="17">
        <v>10</v>
      </c>
      <c r="F579" s="17">
        <v>7.24415</v>
      </c>
      <c r="G579" s="18">
        <f t="shared" si="16"/>
        <v>0.724415</v>
      </c>
      <c r="H579" s="17"/>
      <c r="I579" s="17"/>
      <c r="J579" s="17"/>
      <c r="K579" s="18" t="str">
        <f t="shared" si="17"/>
        <v/>
      </c>
      <c r="L579" s="22" t="s">
        <v>1586</v>
      </c>
    </row>
    <row r="580" s="1" customFormat="1" ht="12" customHeight="1" spans="1:12">
      <c r="A580" s="19">
        <v>576</v>
      </c>
      <c r="B580" s="16" t="s">
        <v>1451</v>
      </c>
      <c r="C580" s="16" t="s">
        <v>1587</v>
      </c>
      <c r="D580" s="17"/>
      <c r="E580" s="17">
        <v>7.12</v>
      </c>
      <c r="F580" s="17">
        <v>3.5775</v>
      </c>
      <c r="G580" s="18">
        <f t="shared" si="16"/>
        <v>0.502457865168539</v>
      </c>
      <c r="H580" s="17"/>
      <c r="I580" s="17"/>
      <c r="J580" s="17"/>
      <c r="K580" s="18" t="str">
        <f t="shared" si="17"/>
        <v/>
      </c>
      <c r="L580" s="22" t="s">
        <v>1588</v>
      </c>
    </row>
    <row r="581" s="1" customFormat="1" ht="12" customHeight="1" spans="1:12">
      <c r="A581" s="15">
        <v>577</v>
      </c>
      <c r="B581" s="16" t="s">
        <v>1451</v>
      </c>
      <c r="C581" s="16" t="s">
        <v>1589</v>
      </c>
      <c r="D581" s="17">
        <v>5</v>
      </c>
      <c r="E581" s="17">
        <v>5</v>
      </c>
      <c r="F581" s="17">
        <v>0.749</v>
      </c>
      <c r="G581" s="18">
        <f t="shared" ref="G581:G644" si="18">IF(E581=0,"",F581/E581)</f>
        <v>0.1498</v>
      </c>
      <c r="H581" s="17"/>
      <c r="I581" s="17"/>
      <c r="J581" s="17"/>
      <c r="K581" s="18" t="str">
        <f t="shared" ref="K581:K644" si="19">IF(I581=0,"",J581/I581)</f>
        <v/>
      </c>
      <c r="L581" s="22" t="s">
        <v>1590</v>
      </c>
    </row>
    <row r="582" s="1" customFormat="1" ht="12" customHeight="1" spans="1:12">
      <c r="A582" s="19">
        <v>578</v>
      </c>
      <c r="B582" s="16" t="s">
        <v>1451</v>
      </c>
      <c r="C582" s="16" t="s">
        <v>1591</v>
      </c>
      <c r="D582" s="17"/>
      <c r="E582" s="17"/>
      <c r="F582" s="17">
        <v>0.006152</v>
      </c>
      <c r="G582" s="18" t="str">
        <f t="shared" si="18"/>
        <v/>
      </c>
      <c r="H582" s="17"/>
      <c r="I582" s="17"/>
      <c r="J582" s="17"/>
      <c r="K582" s="18" t="str">
        <f t="shared" si="19"/>
        <v/>
      </c>
      <c r="L582" s="22" t="s">
        <v>1592</v>
      </c>
    </row>
    <row r="583" s="1" customFormat="1" ht="12" customHeight="1" spans="1:12">
      <c r="A583" s="15">
        <v>579</v>
      </c>
      <c r="B583" s="16" t="s">
        <v>1451</v>
      </c>
      <c r="C583" s="16" t="s">
        <v>1593</v>
      </c>
      <c r="D583" s="17"/>
      <c r="E583" s="17"/>
      <c r="F583" s="17">
        <v>1.3355</v>
      </c>
      <c r="G583" s="18" t="str">
        <f t="shared" si="18"/>
        <v/>
      </c>
      <c r="H583" s="17"/>
      <c r="I583" s="17"/>
      <c r="J583" s="17"/>
      <c r="K583" s="18" t="str">
        <f t="shared" si="19"/>
        <v/>
      </c>
      <c r="L583" s="22" t="s">
        <v>1594</v>
      </c>
    </row>
    <row r="584" s="1" customFormat="1" ht="12" customHeight="1" spans="1:12">
      <c r="A584" s="19">
        <v>580</v>
      </c>
      <c r="B584" s="16" t="s">
        <v>1451</v>
      </c>
      <c r="C584" s="16" t="s">
        <v>1595</v>
      </c>
      <c r="D584" s="17"/>
      <c r="E584" s="17"/>
      <c r="F584" s="17">
        <v>4.8</v>
      </c>
      <c r="G584" s="18" t="str">
        <f t="shared" si="18"/>
        <v/>
      </c>
      <c r="H584" s="17"/>
      <c r="I584" s="17"/>
      <c r="J584" s="17"/>
      <c r="K584" s="18" t="str">
        <f t="shared" si="19"/>
        <v/>
      </c>
      <c r="L584" s="22" t="s">
        <v>1596</v>
      </c>
    </row>
    <row r="585" s="1" customFormat="1" ht="12" customHeight="1" spans="1:12">
      <c r="A585" s="15">
        <v>581</v>
      </c>
      <c r="B585" s="16" t="s">
        <v>1451</v>
      </c>
      <c r="C585" s="16" t="s">
        <v>1597</v>
      </c>
      <c r="D585" s="17"/>
      <c r="E585" s="17"/>
      <c r="F585" s="17"/>
      <c r="G585" s="18" t="str">
        <f t="shared" si="18"/>
        <v/>
      </c>
      <c r="H585" s="17"/>
      <c r="I585" s="17"/>
      <c r="J585" s="17"/>
      <c r="K585" s="18" t="str">
        <f t="shared" si="19"/>
        <v/>
      </c>
      <c r="L585" s="22" t="s">
        <v>1598</v>
      </c>
    </row>
    <row r="586" s="1" customFormat="1" ht="12" customHeight="1" spans="1:12">
      <c r="A586" s="19">
        <v>582</v>
      </c>
      <c r="B586" s="16" t="s">
        <v>1451</v>
      </c>
      <c r="C586" s="16" t="s">
        <v>1599</v>
      </c>
      <c r="D586" s="17">
        <v>278.02</v>
      </c>
      <c r="E586" s="17">
        <v>273.72</v>
      </c>
      <c r="F586" s="17">
        <v>273.72</v>
      </c>
      <c r="G586" s="18">
        <f t="shared" si="18"/>
        <v>1</v>
      </c>
      <c r="H586" s="17"/>
      <c r="I586" s="17"/>
      <c r="J586" s="17"/>
      <c r="K586" s="18" t="str">
        <f t="shared" si="19"/>
        <v/>
      </c>
      <c r="L586" s="22" t="s">
        <v>1557</v>
      </c>
    </row>
    <row r="587" s="1" customFormat="1" ht="12" customHeight="1" spans="1:12">
      <c r="A587" s="15">
        <v>583</v>
      </c>
      <c r="B587" s="16" t="s">
        <v>1451</v>
      </c>
      <c r="C587" s="16" t="s">
        <v>1600</v>
      </c>
      <c r="D587" s="17"/>
      <c r="E587" s="17"/>
      <c r="F587" s="17">
        <v>0.546</v>
      </c>
      <c r="G587" s="18" t="str">
        <f t="shared" si="18"/>
        <v/>
      </c>
      <c r="H587" s="17"/>
      <c r="I587" s="17"/>
      <c r="J587" s="17"/>
      <c r="K587" s="18" t="str">
        <f t="shared" si="19"/>
        <v/>
      </c>
      <c r="L587" s="22" t="s">
        <v>1462</v>
      </c>
    </row>
    <row r="588" s="1" customFormat="1" ht="12" customHeight="1" spans="1:12">
      <c r="A588" s="19">
        <v>584</v>
      </c>
      <c r="B588" s="16" t="s">
        <v>1451</v>
      </c>
      <c r="C588" s="16" t="s">
        <v>1601</v>
      </c>
      <c r="D588" s="17"/>
      <c r="E588" s="17"/>
      <c r="F588" s="17">
        <v>0.85</v>
      </c>
      <c r="G588" s="18" t="str">
        <f t="shared" si="18"/>
        <v/>
      </c>
      <c r="H588" s="17"/>
      <c r="I588" s="17"/>
      <c r="J588" s="17"/>
      <c r="K588" s="18" t="str">
        <f t="shared" si="19"/>
        <v/>
      </c>
      <c r="L588" s="22" t="s">
        <v>1602</v>
      </c>
    </row>
    <row r="589" s="1" customFormat="1" ht="12" customHeight="1" spans="1:12">
      <c r="A589" s="15">
        <v>585</v>
      </c>
      <c r="B589" s="16" t="s">
        <v>1451</v>
      </c>
      <c r="C589" s="16" t="s">
        <v>1603</v>
      </c>
      <c r="D589" s="17"/>
      <c r="E589" s="17"/>
      <c r="F589" s="17">
        <v>23.425</v>
      </c>
      <c r="G589" s="18" t="str">
        <f t="shared" si="18"/>
        <v/>
      </c>
      <c r="H589" s="17"/>
      <c r="I589" s="17"/>
      <c r="J589" s="17"/>
      <c r="K589" s="18" t="str">
        <f t="shared" si="19"/>
        <v/>
      </c>
      <c r="L589" s="22" t="s">
        <v>1604</v>
      </c>
    </row>
    <row r="590" s="1" customFormat="1" ht="12" customHeight="1" spans="1:12">
      <c r="A590" s="19">
        <v>586</v>
      </c>
      <c r="B590" s="16" t="s">
        <v>1451</v>
      </c>
      <c r="C590" s="16" t="s">
        <v>1605</v>
      </c>
      <c r="D590" s="17"/>
      <c r="E590" s="17"/>
      <c r="F590" s="17">
        <v>5</v>
      </c>
      <c r="G590" s="18" t="str">
        <f t="shared" si="18"/>
        <v/>
      </c>
      <c r="H590" s="17"/>
      <c r="I590" s="17"/>
      <c r="J590" s="17"/>
      <c r="K590" s="18" t="str">
        <f t="shared" si="19"/>
        <v/>
      </c>
      <c r="L590" s="22" t="s">
        <v>1602</v>
      </c>
    </row>
    <row r="591" s="1" customFormat="1" ht="12" customHeight="1" spans="1:12">
      <c r="A591" s="15">
        <v>587</v>
      </c>
      <c r="B591" s="16" t="s">
        <v>1451</v>
      </c>
      <c r="C591" s="16" t="s">
        <v>1606</v>
      </c>
      <c r="D591" s="17"/>
      <c r="E591" s="17"/>
      <c r="F591" s="17">
        <v>102.59</v>
      </c>
      <c r="G591" s="18" t="str">
        <f t="shared" si="18"/>
        <v/>
      </c>
      <c r="H591" s="17"/>
      <c r="I591" s="17"/>
      <c r="J591" s="17"/>
      <c r="K591" s="18" t="str">
        <f t="shared" si="19"/>
        <v/>
      </c>
      <c r="L591" s="22" t="s">
        <v>1607</v>
      </c>
    </row>
    <row r="592" s="1" customFormat="1" ht="12" customHeight="1" spans="1:12">
      <c r="A592" s="19">
        <v>588</v>
      </c>
      <c r="B592" s="16" t="s">
        <v>1451</v>
      </c>
      <c r="C592" s="16" t="s">
        <v>1608</v>
      </c>
      <c r="D592" s="17"/>
      <c r="E592" s="17">
        <v>9.6</v>
      </c>
      <c r="F592" s="17">
        <v>9.6</v>
      </c>
      <c r="G592" s="18">
        <f t="shared" si="18"/>
        <v>1</v>
      </c>
      <c r="H592" s="17"/>
      <c r="I592" s="17"/>
      <c r="J592" s="17"/>
      <c r="K592" s="18" t="str">
        <f t="shared" si="19"/>
        <v/>
      </c>
      <c r="L592" s="22" t="s">
        <v>1609</v>
      </c>
    </row>
    <row r="593" s="1" customFormat="1" ht="12" customHeight="1" spans="1:12">
      <c r="A593" s="15">
        <v>589</v>
      </c>
      <c r="B593" s="16" t="s">
        <v>1451</v>
      </c>
      <c r="C593" s="16" t="s">
        <v>1610</v>
      </c>
      <c r="D593" s="17">
        <v>3</v>
      </c>
      <c r="E593" s="17">
        <v>3</v>
      </c>
      <c r="F593" s="17">
        <v>3</v>
      </c>
      <c r="G593" s="18">
        <f t="shared" si="18"/>
        <v>1</v>
      </c>
      <c r="H593" s="17"/>
      <c r="I593" s="17"/>
      <c r="J593" s="17"/>
      <c r="K593" s="18" t="str">
        <f t="shared" si="19"/>
        <v/>
      </c>
      <c r="L593" s="22" t="s">
        <v>1611</v>
      </c>
    </row>
    <row r="594" s="1" customFormat="1" ht="12" customHeight="1" spans="1:12">
      <c r="A594" s="19">
        <v>590</v>
      </c>
      <c r="B594" s="16" t="s">
        <v>1451</v>
      </c>
      <c r="C594" s="16" t="s">
        <v>1612</v>
      </c>
      <c r="D594" s="17"/>
      <c r="E594" s="17"/>
      <c r="F594" s="17"/>
      <c r="G594" s="18" t="str">
        <f t="shared" si="18"/>
        <v/>
      </c>
      <c r="H594" s="17"/>
      <c r="I594" s="17"/>
      <c r="J594" s="17"/>
      <c r="K594" s="18" t="str">
        <f t="shared" si="19"/>
        <v/>
      </c>
      <c r="L594" s="22" t="s">
        <v>1613</v>
      </c>
    </row>
    <row r="595" s="1" customFormat="1" ht="12" customHeight="1" spans="1:12">
      <c r="A595" s="15">
        <v>591</v>
      </c>
      <c r="B595" s="16" t="s">
        <v>1451</v>
      </c>
      <c r="C595" s="16" t="s">
        <v>1614</v>
      </c>
      <c r="D595" s="17">
        <v>0.7832</v>
      </c>
      <c r="E595" s="17">
        <v>0.7832</v>
      </c>
      <c r="F595" s="17">
        <v>0.7832</v>
      </c>
      <c r="G595" s="18">
        <f t="shared" si="18"/>
        <v>1</v>
      </c>
      <c r="H595" s="17"/>
      <c r="I595" s="17"/>
      <c r="J595" s="17"/>
      <c r="K595" s="18" t="str">
        <f t="shared" si="19"/>
        <v/>
      </c>
      <c r="L595" s="22" t="s">
        <v>1615</v>
      </c>
    </row>
    <row r="596" s="1" customFormat="1" ht="12" customHeight="1" spans="1:12">
      <c r="A596" s="19">
        <v>592</v>
      </c>
      <c r="B596" s="16" t="s">
        <v>1451</v>
      </c>
      <c r="C596" s="16" t="s">
        <v>1616</v>
      </c>
      <c r="D596" s="17"/>
      <c r="E596" s="17">
        <v>48</v>
      </c>
      <c r="F596" s="17">
        <v>36.22075</v>
      </c>
      <c r="G596" s="18">
        <f t="shared" si="18"/>
        <v>0.754598958333333</v>
      </c>
      <c r="H596" s="17"/>
      <c r="I596" s="17"/>
      <c r="J596" s="17"/>
      <c r="K596" s="18" t="str">
        <f t="shared" si="19"/>
        <v/>
      </c>
      <c r="L596" s="22" t="s">
        <v>1617</v>
      </c>
    </row>
    <row r="597" s="1" customFormat="1" ht="12" customHeight="1" spans="1:12">
      <c r="A597" s="15">
        <v>593</v>
      </c>
      <c r="B597" s="16" t="s">
        <v>1451</v>
      </c>
      <c r="C597" s="16" t="s">
        <v>1618</v>
      </c>
      <c r="D597" s="17"/>
      <c r="E597" s="17">
        <v>11</v>
      </c>
      <c r="F597" s="17">
        <v>11</v>
      </c>
      <c r="G597" s="18">
        <f t="shared" si="18"/>
        <v>1</v>
      </c>
      <c r="H597" s="17"/>
      <c r="I597" s="17"/>
      <c r="J597" s="17"/>
      <c r="K597" s="18" t="str">
        <f t="shared" si="19"/>
        <v/>
      </c>
      <c r="L597" s="22" t="s">
        <v>1619</v>
      </c>
    </row>
    <row r="598" s="1" customFormat="1" ht="12" customHeight="1" spans="1:12">
      <c r="A598" s="19">
        <v>594</v>
      </c>
      <c r="B598" s="16" t="s">
        <v>1451</v>
      </c>
      <c r="C598" s="16" t="s">
        <v>1620</v>
      </c>
      <c r="D598" s="17"/>
      <c r="E598" s="17">
        <v>1</v>
      </c>
      <c r="F598" s="17"/>
      <c r="G598" s="18">
        <f t="shared" si="18"/>
        <v>0</v>
      </c>
      <c r="H598" s="17"/>
      <c r="I598" s="17"/>
      <c r="J598" s="17"/>
      <c r="K598" s="18" t="str">
        <f t="shared" si="19"/>
        <v/>
      </c>
      <c r="L598" s="22" t="s">
        <v>1621</v>
      </c>
    </row>
    <row r="599" s="1" customFormat="1" ht="12" customHeight="1" spans="1:12">
      <c r="A599" s="15">
        <v>595</v>
      </c>
      <c r="B599" s="16" t="s">
        <v>1451</v>
      </c>
      <c r="C599" s="16" t="s">
        <v>1622</v>
      </c>
      <c r="D599" s="17"/>
      <c r="E599" s="17">
        <v>45</v>
      </c>
      <c r="F599" s="17"/>
      <c r="G599" s="18">
        <f t="shared" si="18"/>
        <v>0</v>
      </c>
      <c r="H599" s="17"/>
      <c r="I599" s="17"/>
      <c r="J599" s="17"/>
      <c r="K599" s="18" t="str">
        <f t="shared" si="19"/>
        <v/>
      </c>
      <c r="L599" s="22" t="s">
        <v>1623</v>
      </c>
    </row>
    <row r="600" s="1" customFormat="1" ht="12" customHeight="1" spans="1:12">
      <c r="A600" s="19">
        <v>596</v>
      </c>
      <c r="B600" s="16" t="s">
        <v>1451</v>
      </c>
      <c r="C600" s="16" t="s">
        <v>1624</v>
      </c>
      <c r="D600" s="17"/>
      <c r="E600" s="17">
        <v>24</v>
      </c>
      <c r="F600" s="17"/>
      <c r="G600" s="18">
        <f t="shared" si="18"/>
        <v>0</v>
      </c>
      <c r="H600" s="17"/>
      <c r="I600" s="17"/>
      <c r="J600" s="17"/>
      <c r="K600" s="18" t="str">
        <f t="shared" si="19"/>
        <v/>
      </c>
      <c r="L600" s="22" t="s">
        <v>1625</v>
      </c>
    </row>
    <row r="601" s="1" customFormat="1" ht="12" customHeight="1" spans="1:12">
      <c r="A601" s="15">
        <v>597</v>
      </c>
      <c r="B601" s="16" t="s">
        <v>1451</v>
      </c>
      <c r="C601" s="16" t="s">
        <v>1626</v>
      </c>
      <c r="D601" s="17"/>
      <c r="E601" s="17">
        <v>67</v>
      </c>
      <c r="F601" s="17">
        <v>49.685</v>
      </c>
      <c r="G601" s="18">
        <f t="shared" si="18"/>
        <v>0.741567164179105</v>
      </c>
      <c r="H601" s="17"/>
      <c r="I601" s="17"/>
      <c r="J601" s="17"/>
      <c r="K601" s="18" t="str">
        <f t="shared" si="19"/>
        <v/>
      </c>
      <c r="L601" s="22" t="s">
        <v>1627</v>
      </c>
    </row>
    <row r="602" s="1" customFormat="1" ht="12" customHeight="1" spans="1:12">
      <c r="A602" s="19">
        <v>598</v>
      </c>
      <c r="B602" s="16" t="s">
        <v>1451</v>
      </c>
      <c r="C602" s="16" t="s">
        <v>1628</v>
      </c>
      <c r="D602" s="17"/>
      <c r="E602" s="17">
        <v>42.535</v>
      </c>
      <c r="F602" s="17">
        <v>42.425</v>
      </c>
      <c r="G602" s="18">
        <f t="shared" si="18"/>
        <v>0.997413894439873</v>
      </c>
      <c r="H602" s="17"/>
      <c r="I602" s="17"/>
      <c r="J602" s="17"/>
      <c r="K602" s="18" t="str">
        <f t="shared" si="19"/>
        <v/>
      </c>
      <c r="L602" s="22" t="s">
        <v>1629</v>
      </c>
    </row>
    <row r="603" s="1" customFormat="1" ht="12" customHeight="1" spans="1:12">
      <c r="A603" s="15">
        <v>599</v>
      </c>
      <c r="B603" s="16" t="s">
        <v>1451</v>
      </c>
      <c r="C603" s="16" t="s">
        <v>1630</v>
      </c>
      <c r="D603" s="17"/>
      <c r="E603" s="17">
        <v>60</v>
      </c>
      <c r="F603" s="17">
        <v>60</v>
      </c>
      <c r="G603" s="18">
        <f t="shared" si="18"/>
        <v>1</v>
      </c>
      <c r="H603" s="17"/>
      <c r="I603" s="17"/>
      <c r="J603" s="17"/>
      <c r="K603" s="18" t="str">
        <f t="shared" si="19"/>
        <v/>
      </c>
      <c r="L603" s="22" t="s">
        <v>1631</v>
      </c>
    </row>
    <row r="604" s="1" customFormat="1" ht="12" customHeight="1" spans="1:12">
      <c r="A604" s="19">
        <v>600</v>
      </c>
      <c r="B604" s="16" t="s">
        <v>1451</v>
      </c>
      <c r="C604" s="16" t="s">
        <v>1632</v>
      </c>
      <c r="D604" s="17"/>
      <c r="E604" s="17">
        <v>0.7</v>
      </c>
      <c r="F604" s="17">
        <v>0.7</v>
      </c>
      <c r="G604" s="18">
        <f t="shared" si="18"/>
        <v>1</v>
      </c>
      <c r="H604" s="17"/>
      <c r="I604" s="17"/>
      <c r="J604" s="17"/>
      <c r="K604" s="18" t="str">
        <f t="shared" si="19"/>
        <v/>
      </c>
      <c r="L604" s="22" t="s">
        <v>1532</v>
      </c>
    </row>
    <row r="605" s="1" customFormat="1" ht="12" customHeight="1" spans="1:12">
      <c r="A605" s="15">
        <v>601</v>
      </c>
      <c r="B605" s="16" t="s">
        <v>1451</v>
      </c>
      <c r="C605" s="16" t="s">
        <v>1633</v>
      </c>
      <c r="D605" s="17">
        <v>3.6</v>
      </c>
      <c r="E605" s="17">
        <v>3.6</v>
      </c>
      <c r="F605" s="17">
        <v>3.6</v>
      </c>
      <c r="G605" s="18">
        <f t="shared" si="18"/>
        <v>1</v>
      </c>
      <c r="H605" s="17"/>
      <c r="I605" s="17"/>
      <c r="J605" s="17"/>
      <c r="K605" s="18" t="str">
        <f t="shared" si="19"/>
        <v/>
      </c>
      <c r="L605" s="22" t="s">
        <v>1634</v>
      </c>
    </row>
    <row r="606" s="1" customFormat="1" ht="12" customHeight="1" spans="1:12">
      <c r="A606" s="19">
        <v>602</v>
      </c>
      <c r="B606" s="16" t="s">
        <v>1451</v>
      </c>
      <c r="C606" s="16" t="s">
        <v>1635</v>
      </c>
      <c r="D606" s="17">
        <v>80</v>
      </c>
      <c r="E606" s="17">
        <v>80</v>
      </c>
      <c r="F606" s="17"/>
      <c r="G606" s="18">
        <f t="shared" si="18"/>
        <v>0</v>
      </c>
      <c r="H606" s="17"/>
      <c r="I606" s="17"/>
      <c r="J606" s="17"/>
      <c r="K606" s="18" t="str">
        <f t="shared" si="19"/>
        <v/>
      </c>
      <c r="L606" s="22" t="s">
        <v>1536</v>
      </c>
    </row>
    <row r="607" s="1" customFormat="1" ht="12" customHeight="1" spans="1:12">
      <c r="A607" s="15">
        <v>603</v>
      </c>
      <c r="B607" s="16" t="s">
        <v>1451</v>
      </c>
      <c r="C607" s="16" t="s">
        <v>1636</v>
      </c>
      <c r="D607" s="17">
        <v>0.9</v>
      </c>
      <c r="E607" s="17"/>
      <c r="F607" s="17"/>
      <c r="G607" s="18" t="str">
        <f t="shared" si="18"/>
        <v/>
      </c>
      <c r="H607" s="17"/>
      <c r="I607" s="17"/>
      <c r="J607" s="17"/>
      <c r="K607" s="18" t="str">
        <f t="shared" si="19"/>
        <v/>
      </c>
      <c r="L607" s="22" t="s">
        <v>1559</v>
      </c>
    </row>
    <row r="608" s="1" customFormat="1" ht="12" customHeight="1" spans="1:12">
      <c r="A608" s="19">
        <v>604</v>
      </c>
      <c r="B608" s="16" t="s">
        <v>1451</v>
      </c>
      <c r="C608" s="16" t="s">
        <v>1637</v>
      </c>
      <c r="D608" s="17">
        <v>80</v>
      </c>
      <c r="E608" s="17">
        <v>80</v>
      </c>
      <c r="F608" s="17"/>
      <c r="G608" s="18">
        <f t="shared" si="18"/>
        <v>0</v>
      </c>
      <c r="H608" s="17"/>
      <c r="I608" s="17"/>
      <c r="J608" s="17"/>
      <c r="K608" s="18" t="str">
        <f t="shared" si="19"/>
        <v/>
      </c>
      <c r="L608" s="22" t="s">
        <v>1638</v>
      </c>
    </row>
    <row r="609" s="1" customFormat="1" ht="12" customHeight="1" spans="1:12">
      <c r="A609" s="15">
        <v>605</v>
      </c>
      <c r="B609" s="16" t="s">
        <v>1451</v>
      </c>
      <c r="C609" s="16" t="s">
        <v>1639</v>
      </c>
      <c r="D609" s="17"/>
      <c r="E609" s="17">
        <v>3.6248</v>
      </c>
      <c r="F609" s="17">
        <v>3.6248</v>
      </c>
      <c r="G609" s="18">
        <f t="shared" si="18"/>
        <v>1</v>
      </c>
      <c r="H609" s="17"/>
      <c r="I609" s="17"/>
      <c r="J609" s="17"/>
      <c r="K609" s="18" t="str">
        <f t="shared" si="19"/>
        <v/>
      </c>
      <c r="L609" s="22" t="s">
        <v>1640</v>
      </c>
    </row>
    <row r="610" s="1" customFormat="1" ht="12" customHeight="1" spans="1:12">
      <c r="A610" s="19">
        <v>606</v>
      </c>
      <c r="B610" s="16" t="s">
        <v>1451</v>
      </c>
      <c r="C610" s="16" t="s">
        <v>1641</v>
      </c>
      <c r="D610" s="17">
        <v>12</v>
      </c>
      <c r="E610" s="17">
        <v>12</v>
      </c>
      <c r="F610" s="17">
        <v>12</v>
      </c>
      <c r="G610" s="18">
        <f t="shared" si="18"/>
        <v>1</v>
      </c>
      <c r="H610" s="17"/>
      <c r="I610" s="17"/>
      <c r="J610" s="17"/>
      <c r="K610" s="18" t="str">
        <f t="shared" si="19"/>
        <v/>
      </c>
      <c r="L610" s="22" t="s">
        <v>1642</v>
      </c>
    </row>
    <row r="611" s="1" customFormat="1" ht="12" customHeight="1" spans="1:12">
      <c r="A611" s="15">
        <v>607</v>
      </c>
      <c r="B611" s="16" t="s">
        <v>1451</v>
      </c>
      <c r="C611" s="16" t="s">
        <v>1643</v>
      </c>
      <c r="D611" s="17"/>
      <c r="E611" s="17">
        <v>1.23</v>
      </c>
      <c r="F611" s="17">
        <v>1.23</v>
      </c>
      <c r="G611" s="18">
        <f t="shared" si="18"/>
        <v>1</v>
      </c>
      <c r="H611" s="17"/>
      <c r="I611" s="17"/>
      <c r="J611" s="17"/>
      <c r="K611" s="18" t="str">
        <f t="shared" si="19"/>
        <v/>
      </c>
      <c r="L611" s="22" t="s">
        <v>1644</v>
      </c>
    </row>
    <row r="612" s="1" customFormat="1" ht="12" customHeight="1" spans="1:12">
      <c r="A612" s="19">
        <v>608</v>
      </c>
      <c r="B612" s="16" t="s">
        <v>1451</v>
      </c>
      <c r="C612" s="16" t="s">
        <v>1645</v>
      </c>
      <c r="D612" s="17"/>
      <c r="E612" s="17">
        <v>2</v>
      </c>
      <c r="F612" s="17"/>
      <c r="G612" s="18">
        <f t="shared" si="18"/>
        <v>0</v>
      </c>
      <c r="H612" s="17"/>
      <c r="I612" s="17"/>
      <c r="J612" s="17"/>
      <c r="K612" s="18" t="str">
        <f t="shared" si="19"/>
        <v/>
      </c>
      <c r="L612" s="22" t="s">
        <v>1646</v>
      </c>
    </row>
    <row r="613" s="1" customFormat="1" ht="12" customHeight="1" spans="1:12">
      <c r="A613" s="15">
        <v>609</v>
      </c>
      <c r="B613" s="16" t="s">
        <v>1451</v>
      </c>
      <c r="C613" s="16" t="s">
        <v>1647</v>
      </c>
      <c r="D613" s="17"/>
      <c r="E613" s="17"/>
      <c r="F613" s="17"/>
      <c r="G613" s="18" t="str">
        <f t="shared" si="18"/>
        <v/>
      </c>
      <c r="H613" s="17"/>
      <c r="I613" s="17"/>
      <c r="J613" s="17"/>
      <c r="K613" s="18" t="str">
        <f t="shared" si="19"/>
        <v/>
      </c>
      <c r="L613" s="22" t="s">
        <v>1648</v>
      </c>
    </row>
    <row r="614" s="1" customFormat="1" ht="12" customHeight="1" spans="1:12">
      <c r="A614" s="19">
        <v>610</v>
      </c>
      <c r="B614" s="16" t="s">
        <v>1451</v>
      </c>
      <c r="C614" s="16" t="s">
        <v>1649</v>
      </c>
      <c r="D614" s="17"/>
      <c r="E614" s="17"/>
      <c r="F614" s="17"/>
      <c r="G614" s="18" t="str">
        <f t="shared" si="18"/>
        <v/>
      </c>
      <c r="H614" s="17"/>
      <c r="I614" s="17">
        <v>14</v>
      </c>
      <c r="J614" s="17"/>
      <c r="K614" s="18">
        <f t="shared" si="19"/>
        <v>0</v>
      </c>
      <c r="L614" s="22" t="s">
        <v>1650</v>
      </c>
    </row>
    <row r="615" s="1" customFormat="1" ht="12" customHeight="1" spans="1:12">
      <c r="A615" s="15">
        <v>611</v>
      </c>
      <c r="B615" s="16" t="s">
        <v>1451</v>
      </c>
      <c r="C615" s="16" t="s">
        <v>1651</v>
      </c>
      <c r="D615" s="17"/>
      <c r="E615" s="17"/>
      <c r="F615" s="17"/>
      <c r="G615" s="18" t="str">
        <f t="shared" si="18"/>
        <v/>
      </c>
      <c r="H615" s="17"/>
      <c r="I615" s="17">
        <v>16</v>
      </c>
      <c r="J615" s="17"/>
      <c r="K615" s="18">
        <f t="shared" si="19"/>
        <v>0</v>
      </c>
      <c r="L615" s="22" t="s">
        <v>1652</v>
      </c>
    </row>
    <row r="616" s="1" customFormat="1" ht="12" customHeight="1" spans="1:12">
      <c r="A616" s="19">
        <v>612</v>
      </c>
      <c r="B616" s="16" t="s">
        <v>1451</v>
      </c>
      <c r="C616" s="16" t="s">
        <v>1653</v>
      </c>
      <c r="D616" s="17"/>
      <c r="E616" s="17"/>
      <c r="F616" s="17"/>
      <c r="G616" s="18" t="str">
        <f t="shared" si="18"/>
        <v/>
      </c>
      <c r="H616" s="17">
        <v>103.20008</v>
      </c>
      <c r="I616" s="17">
        <v>103.20008</v>
      </c>
      <c r="J616" s="17">
        <v>103.20008</v>
      </c>
      <c r="K616" s="18">
        <f t="shared" si="19"/>
        <v>1</v>
      </c>
      <c r="L616" s="22" t="s">
        <v>1654</v>
      </c>
    </row>
    <row r="617" s="1" customFormat="1" ht="12" customHeight="1" spans="1:12">
      <c r="A617" s="15">
        <v>613</v>
      </c>
      <c r="B617" s="16" t="s">
        <v>1451</v>
      </c>
      <c r="C617" s="16" t="s">
        <v>1655</v>
      </c>
      <c r="D617" s="17"/>
      <c r="E617" s="17"/>
      <c r="F617" s="17"/>
      <c r="G617" s="18" t="str">
        <f t="shared" si="18"/>
        <v/>
      </c>
      <c r="H617" s="17"/>
      <c r="I617" s="17">
        <v>641</v>
      </c>
      <c r="J617" s="17">
        <v>16.019</v>
      </c>
      <c r="K617" s="18">
        <f t="shared" si="19"/>
        <v>0.024990639625585</v>
      </c>
      <c r="L617" s="22" t="s">
        <v>1563</v>
      </c>
    </row>
    <row r="618" s="1" customFormat="1" ht="12" customHeight="1" spans="1:12">
      <c r="A618" s="19">
        <v>614</v>
      </c>
      <c r="B618" s="16" t="s">
        <v>1451</v>
      </c>
      <c r="C618" s="16" t="s">
        <v>1656</v>
      </c>
      <c r="D618" s="17"/>
      <c r="E618" s="17"/>
      <c r="F618" s="17"/>
      <c r="G618" s="18" t="str">
        <f t="shared" si="18"/>
        <v/>
      </c>
      <c r="H618" s="17"/>
      <c r="I618" s="17">
        <v>1.34</v>
      </c>
      <c r="J618" s="17">
        <v>1.34</v>
      </c>
      <c r="K618" s="18">
        <f t="shared" si="19"/>
        <v>1</v>
      </c>
      <c r="L618" s="22" t="s">
        <v>1657</v>
      </c>
    </row>
    <row r="619" s="1" customFormat="1" ht="12" customHeight="1" spans="1:12">
      <c r="A619" s="15">
        <v>615</v>
      </c>
      <c r="B619" s="16" t="s">
        <v>1451</v>
      </c>
      <c r="C619" s="16" t="s">
        <v>1658</v>
      </c>
      <c r="D619" s="17"/>
      <c r="E619" s="17"/>
      <c r="F619" s="17"/>
      <c r="G619" s="18" t="str">
        <f t="shared" si="18"/>
        <v/>
      </c>
      <c r="H619" s="17"/>
      <c r="I619" s="17">
        <v>0.54</v>
      </c>
      <c r="J619" s="17">
        <v>0.54</v>
      </c>
      <c r="K619" s="18">
        <f t="shared" si="19"/>
        <v>1</v>
      </c>
      <c r="L619" s="22" t="s">
        <v>1659</v>
      </c>
    </row>
    <row r="620" s="1" customFormat="1" ht="12" customHeight="1" spans="1:12">
      <c r="A620" s="19">
        <v>616</v>
      </c>
      <c r="B620" s="16" t="s">
        <v>1451</v>
      </c>
      <c r="C620" s="16" t="s">
        <v>1660</v>
      </c>
      <c r="D620" s="17"/>
      <c r="E620" s="17"/>
      <c r="F620" s="17"/>
      <c r="G620" s="18" t="str">
        <f t="shared" si="18"/>
        <v/>
      </c>
      <c r="H620" s="17"/>
      <c r="I620" s="17">
        <v>1281.0062</v>
      </c>
      <c r="J620" s="17"/>
      <c r="K620" s="18">
        <f t="shared" si="19"/>
        <v>0</v>
      </c>
      <c r="L620" s="22" t="s">
        <v>1563</v>
      </c>
    </row>
    <row r="621" s="1" customFormat="1" ht="12" customHeight="1" spans="1:12">
      <c r="A621" s="15">
        <v>617</v>
      </c>
      <c r="B621" s="16" t="s">
        <v>1661</v>
      </c>
      <c r="C621" s="16" t="s">
        <v>1662</v>
      </c>
      <c r="D621" s="17"/>
      <c r="E621" s="17"/>
      <c r="F621" s="17"/>
      <c r="G621" s="18" t="str">
        <f t="shared" si="18"/>
        <v/>
      </c>
      <c r="H621" s="17"/>
      <c r="I621" s="17"/>
      <c r="J621" s="17"/>
      <c r="K621" s="18" t="str">
        <f t="shared" si="19"/>
        <v/>
      </c>
      <c r="L621" s="22" t="s">
        <v>987</v>
      </c>
    </row>
    <row r="622" s="1" customFormat="1" ht="12" customHeight="1" spans="1:12">
      <c r="A622" s="19">
        <v>618</v>
      </c>
      <c r="B622" s="16" t="s">
        <v>1661</v>
      </c>
      <c r="C622" s="16" t="s">
        <v>1663</v>
      </c>
      <c r="D622" s="17"/>
      <c r="E622" s="17"/>
      <c r="F622" s="17"/>
      <c r="G622" s="18" t="str">
        <f t="shared" si="18"/>
        <v/>
      </c>
      <c r="H622" s="17"/>
      <c r="I622" s="17">
        <v>42.4</v>
      </c>
      <c r="J622" s="17"/>
      <c r="K622" s="18">
        <f t="shared" si="19"/>
        <v>0</v>
      </c>
      <c r="L622" s="22" t="s">
        <v>1664</v>
      </c>
    </row>
    <row r="623" s="1" customFormat="1" ht="12" customHeight="1" spans="1:12">
      <c r="A623" s="15">
        <v>619</v>
      </c>
      <c r="B623" s="16" t="s">
        <v>1665</v>
      </c>
      <c r="C623" s="16" t="s">
        <v>1666</v>
      </c>
      <c r="D623" s="17">
        <v>2</v>
      </c>
      <c r="E623" s="17">
        <v>2</v>
      </c>
      <c r="F623" s="17">
        <v>2</v>
      </c>
      <c r="G623" s="18">
        <f t="shared" si="18"/>
        <v>1</v>
      </c>
      <c r="H623" s="17"/>
      <c r="I623" s="17"/>
      <c r="J623" s="17"/>
      <c r="K623" s="18" t="str">
        <f t="shared" si="19"/>
        <v/>
      </c>
      <c r="L623" s="22" t="s">
        <v>1667</v>
      </c>
    </row>
    <row r="624" s="1" customFormat="1" ht="12" customHeight="1" spans="1:12">
      <c r="A624" s="19">
        <v>620</v>
      </c>
      <c r="B624" s="16" t="s">
        <v>1668</v>
      </c>
      <c r="C624" s="16" t="s">
        <v>1669</v>
      </c>
      <c r="D624" s="17"/>
      <c r="E624" s="17">
        <v>16.04</v>
      </c>
      <c r="F624" s="17">
        <v>16.04</v>
      </c>
      <c r="G624" s="18">
        <f t="shared" si="18"/>
        <v>1</v>
      </c>
      <c r="H624" s="17"/>
      <c r="I624" s="17"/>
      <c r="J624" s="17"/>
      <c r="K624" s="18" t="str">
        <f t="shared" si="19"/>
        <v/>
      </c>
      <c r="L624" s="22" t="s">
        <v>1670</v>
      </c>
    </row>
    <row r="625" s="1" customFormat="1" ht="12" customHeight="1" spans="1:12">
      <c r="A625" s="15">
        <v>621</v>
      </c>
      <c r="B625" s="16" t="s">
        <v>1668</v>
      </c>
      <c r="C625" s="16" t="s">
        <v>1671</v>
      </c>
      <c r="D625" s="17">
        <v>700</v>
      </c>
      <c r="E625" s="17">
        <v>678.36</v>
      </c>
      <c r="F625" s="17">
        <v>2.71</v>
      </c>
      <c r="G625" s="18">
        <f t="shared" si="18"/>
        <v>0.00399492894628221</v>
      </c>
      <c r="H625" s="17"/>
      <c r="I625" s="17"/>
      <c r="J625" s="17"/>
      <c r="K625" s="18" t="str">
        <f t="shared" si="19"/>
        <v/>
      </c>
      <c r="L625" s="22" t="s">
        <v>1672</v>
      </c>
    </row>
    <row r="626" s="1" customFormat="1" ht="12" customHeight="1" spans="1:12">
      <c r="A626" s="19">
        <v>622</v>
      </c>
      <c r="B626" s="16" t="s">
        <v>1668</v>
      </c>
      <c r="C626" s="16" t="s">
        <v>517</v>
      </c>
      <c r="D626" s="17"/>
      <c r="E626" s="17">
        <v>10</v>
      </c>
      <c r="F626" s="17">
        <v>8.2551</v>
      </c>
      <c r="G626" s="18">
        <f t="shared" si="18"/>
        <v>0.82551</v>
      </c>
      <c r="H626" s="17"/>
      <c r="I626" s="17"/>
      <c r="J626" s="17"/>
      <c r="K626" s="18" t="str">
        <f t="shared" si="19"/>
        <v/>
      </c>
      <c r="L626" s="22" t="s">
        <v>1673</v>
      </c>
    </row>
    <row r="627" s="1" customFormat="1" ht="12" customHeight="1" spans="1:12">
      <c r="A627" s="15">
        <v>623</v>
      </c>
      <c r="B627" s="16" t="s">
        <v>1668</v>
      </c>
      <c r="C627" s="16" t="s">
        <v>1674</v>
      </c>
      <c r="D627" s="17"/>
      <c r="E627" s="17">
        <v>19.49</v>
      </c>
      <c r="F627" s="17">
        <v>19.49</v>
      </c>
      <c r="G627" s="18">
        <f t="shared" si="18"/>
        <v>1</v>
      </c>
      <c r="H627" s="17"/>
      <c r="I627" s="17"/>
      <c r="J627" s="17"/>
      <c r="K627" s="18" t="str">
        <f t="shared" si="19"/>
        <v/>
      </c>
      <c r="L627" s="22" t="s">
        <v>1675</v>
      </c>
    </row>
    <row r="628" s="1" customFormat="1" ht="12" customHeight="1" spans="1:12">
      <c r="A628" s="19">
        <v>624</v>
      </c>
      <c r="B628" s="16" t="s">
        <v>1668</v>
      </c>
      <c r="C628" s="16" t="s">
        <v>1676</v>
      </c>
      <c r="D628" s="17">
        <v>500</v>
      </c>
      <c r="E628" s="17"/>
      <c r="F628" s="17"/>
      <c r="G628" s="18" t="str">
        <f t="shared" si="18"/>
        <v/>
      </c>
      <c r="H628" s="17"/>
      <c r="I628" s="17"/>
      <c r="J628" s="17"/>
      <c r="K628" s="18" t="str">
        <f t="shared" si="19"/>
        <v/>
      </c>
      <c r="L628" s="22" t="s">
        <v>1677</v>
      </c>
    </row>
    <row r="629" s="1" customFormat="1" ht="12" customHeight="1" spans="1:12">
      <c r="A629" s="15">
        <v>625</v>
      </c>
      <c r="B629" s="16" t="s">
        <v>1668</v>
      </c>
      <c r="C629" s="16" t="s">
        <v>1676</v>
      </c>
      <c r="D629" s="17">
        <v>1000</v>
      </c>
      <c r="E629" s="17">
        <v>1000</v>
      </c>
      <c r="F629" s="17">
        <v>1000</v>
      </c>
      <c r="G629" s="18">
        <f t="shared" si="18"/>
        <v>1</v>
      </c>
      <c r="H629" s="17"/>
      <c r="I629" s="17"/>
      <c r="J629" s="17"/>
      <c r="K629" s="18" t="str">
        <f t="shared" si="19"/>
        <v/>
      </c>
      <c r="L629" s="22" t="s">
        <v>1678</v>
      </c>
    </row>
    <row r="630" s="1" customFormat="1" ht="12" customHeight="1" spans="1:12">
      <c r="A630" s="19">
        <v>626</v>
      </c>
      <c r="B630" s="16" t="s">
        <v>1668</v>
      </c>
      <c r="C630" s="16" t="s">
        <v>1679</v>
      </c>
      <c r="D630" s="17"/>
      <c r="E630" s="17">
        <v>330</v>
      </c>
      <c r="F630" s="17">
        <v>330</v>
      </c>
      <c r="G630" s="18">
        <f t="shared" si="18"/>
        <v>1</v>
      </c>
      <c r="H630" s="17"/>
      <c r="I630" s="17"/>
      <c r="J630" s="17"/>
      <c r="K630" s="18" t="str">
        <f t="shared" si="19"/>
        <v/>
      </c>
      <c r="L630" s="22" t="s">
        <v>1680</v>
      </c>
    </row>
    <row r="631" s="1" customFormat="1" ht="12" customHeight="1" spans="1:12">
      <c r="A631" s="15">
        <v>627</v>
      </c>
      <c r="B631" s="16" t="s">
        <v>1668</v>
      </c>
      <c r="C631" s="16" t="s">
        <v>1681</v>
      </c>
      <c r="D631" s="17"/>
      <c r="E631" s="17">
        <v>170</v>
      </c>
      <c r="F631" s="17">
        <v>170</v>
      </c>
      <c r="G631" s="18">
        <f t="shared" si="18"/>
        <v>1</v>
      </c>
      <c r="H631" s="17"/>
      <c r="I631" s="17"/>
      <c r="J631" s="17"/>
      <c r="K631" s="18" t="str">
        <f t="shared" si="19"/>
        <v/>
      </c>
      <c r="L631" s="22" t="s">
        <v>1682</v>
      </c>
    </row>
    <row r="632" s="1" customFormat="1" ht="12" customHeight="1" spans="1:12">
      <c r="A632" s="19">
        <v>628</v>
      </c>
      <c r="B632" s="16" t="s">
        <v>1668</v>
      </c>
      <c r="C632" s="16" t="s">
        <v>1683</v>
      </c>
      <c r="D632" s="17">
        <v>2100</v>
      </c>
      <c r="E632" s="17"/>
      <c r="F632" s="17"/>
      <c r="G632" s="18" t="str">
        <f t="shared" si="18"/>
        <v/>
      </c>
      <c r="H632" s="17"/>
      <c r="I632" s="17"/>
      <c r="J632" s="17"/>
      <c r="K632" s="18" t="str">
        <f t="shared" si="19"/>
        <v/>
      </c>
      <c r="L632" s="22" t="s">
        <v>1684</v>
      </c>
    </row>
    <row r="633" s="1" customFormat="1" ht="12" customHeight="1" spans="1:12">
      <c r="A633" s="15">
        <v>629</v>
      </c>
      <c r="B633" s="16" t="s">
        <v>1668</v>
      </c>
      <c r="C633" s="16" t="s">
        <v>1685</v>
      </c>
      <c r="D633" s="17"/>
      <c r="E633" s="17">
        <v>100</v>
      </c>
      <c r="F633" s="17">
        <v>100</v>
      </c>
      <c r="G633" s="18">
        <f t="shared" si="18"/>
        <v>1</v>
      </c>
      <c r="H633" s="17"/>
      <c r="I633" s="17"/>
      <c r="J633" s="17"/>
      <c r="K633" s="18" t="str">
        <f t="shared" si="19"/>
        <v/>
      </c>
      <c r="L633" s="22" t="s">
        <v>1686</v>
      </c>
    </row>
    <row r="634" s="1" customFormat="1" ht="12" customHeight="1" spans="1:12">
      <c r="A634" s="19">
        <v>630</v>
      </c>
      <c r="B634" s="16" t="s">
        <v>1668</v>
      </c>
      <c r="C634" s="16" t="s">
        <v>1687</v>
      </c>
      <c r="D634" s="17"/>
      <c r="E634" s="17">
        <v>100</v>
      </c>
      <c r="F634" s="17">
        <v>100</v>
      </c>
      <c r="G634" s="18">
        <f t="shared" si="18"/>
        <v>1</v>
      </c>
      <c r="H634" s="17"/>
      <c r="I634" s="17"/>
      <c r="J634" s="17"/>
      <c r="K634" s="18" t="str">
        <f t="shared" si="19"/>
        <v/>
      </c>
      <c r="L634" s="22" t="s">
        <v>1686</v>
      </c>
    </row>
    <row r="635" s="1" customFormat="1" ht="12" customHeight="1" spans="1:12">
      <c r="A635" s="15">
        <v>631</v>
      </c>
      <c r="B635" s="16" t="s">
        <v>1668</v>
      </c>
      <c r="C635" s="16" t="s">
        <v>1688</v>
      </c>
      <c r="D635" s="17"/>
      <c r="E635" s="17">
        <v>100</v>
      </c>
      <c r="F635" s="17">
        <v>100</v>
      </c>
      <c r="G635" s="18">
        <f t="shared" si="18"/>
        <v>1</v>
      </c>
      <c r="H635" s="17"/>
      <c r="I635" s="17"/>
      <c r="J635" s="17"/>
      <c r="K635" s="18" t="str">
        <f t="shared" si="19"/>
        <v/>
      </c>
      <c r="L635" s="22" t="s">
        <v>1686</v>
      </c>
    </row>
    <row r="636" s="1" customFormat="1" ht="12" customHeight="1" spans="1:12">
      <c r="A636" s="19">
        <v>632</v>
      </c>
      <c r="B636" s="16" t="s">
        <v>1668</v>
      </c>
      <c r="C636" s="16" t="s">
        <v>1689</v>
      </c>
      <c r="D636" s="17"/>
      <c r="E636" s="17">
        <v>80</v>
      </c>
      <c r="F636" s="17">
        <v>80</v>
      </c>
      <c r="G636" s="18">
        <f t="shared" si="18"/>
        <v>1</v>
      </c>
      <c r="H636" s="17"/>
      <c r="I636" s="17"/>
      <c r="J636" s="17"/>
      <c r="K636" s="18" t="str">
        <f t="shared" si="19"/>
        <v/>
      </c>
      <c r="L636" s="22" t="s">
        <v>1686</v>
      </c>
    </row>
    <row r="637" s="1" customFormat="1" ht="12" customHeight="1" spans="1:12">
      <c r="A637" s="15">
        <v>633</v>
      </c>
      <c r="B637" s="16" t="s">
        <v>1668</v>
      </c>
      <c r="C637" s="16" t="s">
        <v>1690</v>
      </c>
      <c r="D637" s="17"/>
      <c r="E637" s="17">
        <v>80</v>
      </c>
      <c r="F637" s="17">
        <v>80</v>
      </c>
      <c r="G637" s="18">
        <f t="shared" si="18"/>
        <v>1</v>
      </c>
      <c r="H637" s="17"/>
      <c r="I637" s="17"/>
      <c r="J637" s="17"/>
      <c r="K637" s="18" t="str">
        <f t="shared" si="19"/>
        <v/>
      </c>
      <c r="L637" s="22" t="s">
        <v>1686</v>
      </c>
    </row>
    <row r="638" s="1" customFormat="1" ht="12" customHeight="1" spans="1:12">
      <c r="A638" s="19">
        <v>634</v>
      </c>
      <c r="B638" s="16" t="s">
        <v>1668</v>
      </c>
      <c r="C638" s="16" t="s">
        <v>1691</v>
      </c>
      <c r="D638" s="17"/>
      <c r="E638" s="17">
        <v>80</v>
      </c>
      <c r="F638" s="17">
        <v>80</v>
      </c>
      <c r="G638" s="18">
        <f t="shared" si="18"/>
        <v>1</v>
      </c>
      <c r="H638" s="17"/>
      <c r="I638" s="17"/>
      <c r="J638" s="17"/>
      <c r="K638" s="18" t="str">
        <f t="shared" si="19"/>
        <v/>
      </c>
      <c r="L638" s="22" t="s">
        <v>1686</v>
      </c>
    </row>
    <row r="639" s="1" customFormat="1" ht="12" customHeight="1" spans="1:12">
      <c r="A639" s="15">
        <v>635</v>
      </c>
      <c r="B639" s="16" t="s">
        <v>1668</v>
      </c>
      <c r="C639" s="16" t="s">
        <v>1692</v>
      </c>
      <c r="D639" s="17"/>
      <c r="E639" s="17">
        <v>100</v>
      </c>
      <c r="F639" s="17">
        <v>100</v>
      </c>
      <c r="G639" s="18">
        <f t="shared" si="18"/>
        <v>1</v>
      </c>
      <c r="H639" s="17"/>
      <c r="I639" s="17"/>
      <c r="J639" s="17"/>
      <c r="K639" s="18" t="str">
        <f t="shared" si="19"/>
        <v/>
      </c>
      <c r="L639" s="22" t="s">
        <v>1680</v>
      </c>
    </row>
    <row r="640" s="1" customFormat="1" ht="12" customHeight="1" spans="1:12">
      <c r="A640" s="19">
        <v>636</v>
      </c>
      <c r="B640" s="16" t="s">
        <v>1668</v>
      </c>
      <c r="C640" s="16" t="s">
        <v>1692</v>
      </c>
      <c r="D640" s="17"/>
      <c r="E640" s="17">
        <v>400</v>
      </c>
      <c r="F640" s="17">
        <v>400</v>
      </c>
      <c r="G640" s="18">
        <f t="shared" si="18"/>
        <v>1</v>
      </c>
      <c r="H640" s="17"/>
      <c r="I640" s="17"/>
      <c r="J640" s="17"/>
      <c r="K640" s="18" t="str">
        <f t="shared" si="19"/>
        <v/>
      </c>
      <c r="L640" s="22" t="s">
        <v>1686</v>
      </c>
    </row>
    <row r="641" s="1" customFormat="1" ht="12" customHeight="1" spans="1:12">
      <c r="A641" s="15">
        <v>637</v>
      </c>
      <c r="B641" s="16" t="s">
        <v>1668</v>
      </c>
      <c r="C641" s="16" t="s">
        <v>1693</v>
      </c>
      <c r="D641" s="17"/>
      <c r="E641" s="17">
        <v>80</v>
      </c>
      <c r="F641" s="17">
        <v>80</v>
      </c>
      <c r="G641" s="18">
        <f t="shared" si="18"/>
        <v>1</v>
      </c>
      <c r="H641" s="17"/>
      <c r="I641" s="17"/>
      <c r="J641" s="17"/>
      <c r="K641" s="18" t="str">
        <f t="shared" si="19"/>
        <v/>
      </c>
      <c r="L641" s="22" t="s">
        <v>1686</v>
      </c>
    </row>
    <row r="642" s="1" customFormat="1" ht="12" customHeight="1" spans="1:12">
      <c r="A642" s="19">
        <v>638</v>
      </c>
      <c r="B642" s="16" t="s">
        <v>1668</v>
      </c>
      <c r="C642" s="16" t="s">
        <v>1694</v>
      </c>
      <c r="D642" s="17"/>
      <c r="E642" s="17">
        <v>325</v>
      </c>
      <c r="F642" s="17">
        <v>325</v>
      </c>
      <c r="G642" s="18">
        <f t="shared" si="18"/>
        <v>1</v>
      </c>
      <c r="H642" s="17"/>
      <c r="I642" s="17"/>
      <c r="J642" s="17"/>
      <c r="K642" s="18" t="str">
        <f t="shared" si="19"/>
        <v/>
      </c>
      <c r="L642" s="22" t="s">
        <v>1680</v>
      </c>
    </row>
    <row r="643" s="1" customFormat="1" ht="12" customHeight="1" spans="1:12">
      <c r="A643" s="15">
        <v>639</v>
      </c>
      <c r="B643" s="16" t="s">
        <v>1668</v>
      </c>
      <c r="C643" s="16" t="s">
        <v>1695</v>
      </c>
      <c r="D643" s="17"/>
      <c r="E643" s="17">
        <v>111.57</v>
      </c>
      <c r="F643" s="17">
        <v>111.57</v>
      </c>
      <c r="G643" s="18">
        <f t="shared" si="18"/>
        <v>1</v>
      </c>
      <c r="H643" s="17"/>
      <c r="I643" s="17"/>
      <c r="J643" s="17"/>
      <c r="K643" s="18" t="str">
        <f t="shared" si="19"/>
        <v/>
      </c>
      <c r="L643" s="22" t="s">
        <v>1686</v>
      </c>
    </row>
    <row r="644" s="1" customFormat="1" ht="12" customHeight="1" spans="1:12">
      <c r="A644" s="19">
        <v>640</v>
      </c>
      <c r="B644" s="16" t="s">
        <v>1668</v>
      </c>
      <c r="C644" s="16" t="s">
        <v>1696</v>
      </c>
      <c r="D644" s="17"/>
      <c r="E644" s="17">
        <v>20</v>
      </c>
      <c r="F644" s="17">
        <v>20</v>
      </c>
      <c r="G644" s="18">
        <f t="shared" si="18"/>
        <v>1</v>
      </c>
      <c r="H644" s="17"/>
      <c r="I644" s="17"/>
      <c r="J644" s="17"/>
      <c r="K644" s="18" t="str">
        <f t="shared" si="19"/>
        <v/>
      </c>
      <c r="L644" s="22" t="s">
        <v>1686</v>
      </c>
    </row>
    <row r="645" s="1" customFormat="1" ht="12" customHeight="1" spans="1:12">
      <c r="A645" s="15">
        <v>641</v>
      </c>
      <c r="B645" s="16" t="s">
        <v>1668</v>
      </c>
      <c r="C645" s="16" t="s">
        <v>1697</v>
      </c>
      <c r="D645" s="17"/>
      <c r="E645" s="17">
        <v>80</v>
      </c>
      <c r="F645" s="17">
        <v>80</v>
      </c>
      <c r="G645" s="18">
        <f t="shared" ref="G645:G708" si="20">IF(E645=0,"",F645/E645)</f>
        <v>1</v>
      </c>
      <c r="H645" s="17"/>
      <c r="I645" s="17"/>
      <c r="J645" s="17"/>
      <c r="K645" s="18" t="str">
        <f t="shared" ref="K645:K708" si="21">IF(I645=0,"",J645/I645)</f>
        <v/>
      </c>
      <c r="L645" s="22" t="s">
        <v>1686</v>
      </c>
    </row>
    <row r="646" s="1" customFormat="1" ht="12" customHeight="1" spans="1:12">
      <c r="A646" s="19">
        <v>642</v>
      </c>
      <c r="B646" s="16" t="s">
        <v>1668</v>
      </c>
      <c r="C646" s="16" t="s">
        <v>1698</v>
      </c>
      <c r="D646" s="17"/>
      <c r="E646" s="17">
        <v>80</v>
      </c>
      <c r="F646" s="17">
        <v>80</v>
      </c>
      <c r="G646" s="18">
        <f t="shared" si="20"/>
        <v>1</v>
      </c>
      <c r="H646" s="17"/>
      <c r="I646" s="17"/>
      <c r="J646" s="17"/>
      <c r="K646" s="18" t="str">
        <f t="shared" si="21"/>
        <v/>
      </c>
      <c r="L646" s="22" t="s">
        <v>1686</v>
      </c>
    </row>
    <row r="647" s="1" customFormat="1" ht="12" customHeight="1" spans="1:12">
      <c r="A647" s="15">
        <v>643</v>
      </c>
      <c r="B647" s="16" t="s">
        <v>1668</v>
      </c>
      <c r="C647" s="16" t="s">
        <v>1699</v>
      </c>
      <c r="D647" s="17"/>
      <c r="E647" s="17">
        <v>80</v>
      </c>
      <c r="F647" s="17">
        <v>80</v>
      </c>
      <c r="G647" s="18">
        <f t="shared" si="20"/>
        <v>1</v>
      </c>
      <c r="H647" s="17"/>
      <c r="I647" s="17"/>
      <c r="J647" s="17"/>
      <c r="K647" s="18" t="str">
        <f t="shared" si="21"/>
        <v/>
      </c>
      <c r="L647" s="22" t="s">
        <v>1686</v>
      </c>
    </row>
    <row r="648" s="1" customFormat="1" ht="12" customHeight="1" spans="1:12">
      <c r="A648" s="19">
        <v>644</v>
      </c>
      <c r="B648" s="16" t="s">
        <v>1668</v>
      </c>
      <c r="C648" s="16" t="s">
        <v>1700</v>
      </c>
      <c r="D648" s="17"/>
      <c r="E648" s="17">
        <v>100</v>
      </c>
      <c r="F648" s="17">
        <v>100</v>
      </c>
      <c r="G648" s="18">
        <f t="shared" si="20"/>
        <v>1</v>
      </c>
      <c r="H648" s="17"/>
      <c r="I648" s="17"/>
      <c r="J648" s="17"/>
      <c r="K648" s="18" t="str">
        <f t="shared" si="21"/>
        <v/>
      </c>
      <c r="L648" s="22" t="s">
        <v>1686</v>
      </c>
    </row>
    <row r="649" s="1" customFormat="1" ht="12" customHeight="1" spans="1:12">
      <c r="A649" s="15">
        <v>645</v>
      </c>
      <c r="B649" s="16" t="s">
        <v>1668</v>
      </c>
      <c r="C649" s="16" t="s">
        <v>1701</v>
      </c>
      <c r="D649" s="17"/>
      <c r="E649" s="17">
        <v>70.43</v>
      </c>
      <c r="F649" s="17">
        <v>70.43</v>
      </c>
      <c r="G649" s="18">
        <f t="shared" si="20"/>
        <v>1</v>
      </c>
      <c r="H649" s="17"/>
      <c r="I649" s="17"/>
      <c r="J649" s="17"/>
      <c r="K649" s="18" t="str">
        <f t="shared" si="21"/>
        <v/>
      </c>
      <c r="L649" s="22" t="s">
        <v>1686</v>
      </c>
    </row>
    <row r="650" s="1" customFormat="1" ht="12" customHeight="1" spans="1:12">
      <c r="A650" s="19">
        <v>646</v>
      </c>
      <c r="B650" s="16" t="s">
        <v>1668</v>
      </c>
      <c r="C650" s="16" t="s">
        <v>1702</v>
      </c>
      <c r="D650" s="17"/>
      <c r="E650" s="17">
        <v>33</v>
      </c>
      <c r="F650" s="17">
        <v>33</v>
      </c>
      <c r="G650" s="18">
        <f t="shared" si="20"/>
        <v>1</v>
      </c>
      <c r="H650" s="17"/>
      <c r="I650" s="17"/>
      <c r="J650" s="17"/>
      <c r="K650" s="18" t="str">
        <f t="shared" si="21"/>
        <v/>
      </c>
      <c r="L650" s="22" t="s">
        <v>1686</v>
      </c>
    </row>
    <row r="651" s="1" customFormat="1" ht="12" customHeight="1" spans="1:12">
      <c r="A651" s="15">
        <v>647</v>
      </c>
      <c r="B651" s="16" t="s">
        <v>1668</v>
      </c>
      <c r="C651" s="16" t="s">
        <v>1703</v>
      </c>
      <c r="D651" s="17"/>
      <c r="E651" s="17">
        <v>80</v>
      </c>
      <c r="F651" s="17">
        <v>80</v>
      </c>
      <c r="G651" s="18">
        <f t="shared" si="20"/>
        <v>1</v>
      </c>
      <c r="H651" s="17"/>
      <c r="I651" s="17"/>
      <c r="J651" s="17"/>
      <c r="K651" s="18" t="str">
        <f t="shared" si="21"/>
        <v/>
      </c>
      <c r="L651" s="22" t="s">
        <v>1686</v>
      </c>
    </row>
    <row r="652" s="1" customFormat="1" ht="12" customHeight="1" spans="1:12">
      <c r="A652" s="19">
        <v>648</v>
      </c>
      <c r="B652" s="16" t="s">
        <v>1668</v>
      </c>
      <c r="C652" s="16" t="s">
        <v>1704</v>
      </c>
      <c r="D652" s="17">
        <v>20</v>
      </c>
      <c r="E652" s="17">
        <v>0.51</v>
      </c>
      <c r="F652" s="17"/>
      <c r="G652" s="18">
        <f t="shared" si="20"/>
        <v>0</v>
      </c>
      <c r="H652" s="17"/>
      <c r="I652" s="17"/>
      <c r="J652" s="17"/>
      <c r="K652" s="18" t="str">
        <f t="shared" si="21"/>
        <v/>
      </c>
      <c r="L652" s="22" t="s">
        <v>1705</v>
      </c>
    </row>
    <row r="653" s="1" customFormat="1" ht="12" customHeight="1" spans="1:12">
      <c r="A653" s="15">
        <v>649</v>
      </c>
      <c r="B653" s="16" t="s">
        <v>1668</v>
      </c>
      <c r="C653" s="16" t="s">
        <v>1706</v>
      </c>
      <c r="D653" s="17">
        <v>150</v>
      </c>
      <c r="E653" s="17">
        <v>150</v>
      </c>
      <c r="F653" s="17">
        <v>125</v>
      </c>
      <c r="G653" s="18">
        <f t="shared" si="20"/>
        <v>0.833333333333333</v>
      </c>
      <c r="H653" s="17"/>
      <c r="I653" s="17"/>
      <c r="J653" s="17"/>
      <c r="K653" s="18" t="str">
        <f t="shared" si="21"/>
        <v/>
      </c>
      <c r="L653" s="22" t="s">
        <v>1705</v>
      </c>
    </row>
    <row r="654" s="1" customFormat="1" ht="12" customHeight="1" spans="1:12">
      <c r="A654" s="19">
        <v>650</v>
      </c>
      <c r="B654" s="16" t="s">
        <v>1668</v>
      </c>
      <c r="C654" s="16" t="s">
        <v>1707</v>
      </c>
      <c r="D654" s="17">
        <v>50</v>
      </c>
      <c r="E654" s="17">
        <v>50</v>
      </c>
      <c r="F654" s="17">
        <v>21.062907</v>
      </c>
      <c r="G654" s="18">
        <f t="shared" si="20"/>
        <v>0.42125814</v>
      </c>
      <c r="H654" s="17"/>
      <c r="I654" s="17"/>
      <c r="J654" s="17"/>
      <c r="K654" s="18" t="str">
        <f t="shared" si="21"/>
        <v/>
      </c>
      <c r="L654" s="22" t="s">
        <v>1705</v>
      </c>
    </row>
    <row r="655" s="1" customFormat="1" ht="12" customHeight="1" spans="1:12">
      <c r="A655" s="15">
        <v>651</v>
      </c>
      <c r="B655" s="16" t="s">
        <v>1668</v>
      </c>
      <c r="C655" s="16" t="s">
        <v>1708</v>
      </c>
      <c r="D655" s="17">
        <v>388.43</v>
      </c>
      <c r="E655" s="17"/>
      <c r="F655" s="17"/>
      <c r="G655" s="18" t="str">
        <f t="shared" si="20"/>
        <v/>
      </c>
      <c r="H655" s="17"/>
      <c r="I655" s="17"/>
      <c r="J655" s="17"/>
      <c r="K655" s="18" t="str">
        <f t="shared" si="21"/>
        <v/>
      </c>
      <c r="L655" s="22" t="s">
        <v>1709</v>
      </c>
    </row>
    <row r="656" s="1" customFormat="1" ht="12" customHeight="1" spans="1:12">
      <c r="A656" s="19">
        <v>652</v>
      </c>
      <c r="B656" s="16" t="s">
        <v>1668</v>
      </c>
      <c r="C656" s="16" t="s">
        <v>1710</v>
      </c>
      <c r="D656" s="17"/>
      <c r="E656" s="17">
        <v>388.43</v>
      </c>
      <c r="F656" s="17">
        <v>388.43</v>
      </c>
      <c r="G656" s="18">
        <f t="shared" si="20"/>
        <v>1</v>
      </c>
      <c r="H656" s="17"/>
      <c r="I656" s="17"/>
      <c r="J656" s="17"/>
      <c r="K656" s="18" t="str">
        <f t="shared" si="21"/>
        <v/>
      </c>
      <c r="L656" s="22" t="s">
        <v>1686</v>
      </c>
    </row>
    <row r="657" s="1" customFormat="1" ht="12" customHeight="1" spans="1:12">
      <c r="A657" s="15">
        <v>653</v>
      </c>
      <c r="B657" s="16" t="s">
        <v>1668</v>
      </c>
      <c r="C657" s="16" t="s">
        <v>1711</v>
      </c>
      <c r="D657" s="17">
        <v>10</v>
      </c>
      <c r="E657" s="17">
        <v>5.5</v>
      </c>
      <c r="F657" s="17">
        <v>5.5</v>
      </c>
      <c r="G657" s="18">
        <f t="shared" si="20"/>
        <v>1</v>
      </c>
      <c r="H657" s="17"/>
      <c r="I657" s="17"/>
      <c r="J657" s="17"/>
      <c r="K657" s="18" t="str">
        <f t="shared" si="21"/>
        <v/>
      </c>
      <c r="L657" s="22" t="s">
        <v>690</v>
      </c>
    </row>
    <row r="658" s="1" customFormat="1" ht="12" customHeight="1" spans="1:12">
      <c r="A658" s="19">
        <v>654</v>
      </c>
      <c r="B658" s="16" t="s">
        <v>1668</v>
      </c>
      <c r="C658" s="16" t="s">
        <v>1712</v>
      </c>
      <c r="D658" s="17">
        <v>5</v>
      </c>
      <c r="E658" s="17">
        <v>5</v>
      </c>
      <c r="F658" s="17">
        <v>5</v>
      </c>
      <c r="G658" s="18">
        <f t="shared" si="20"/>
        <v>1</v>
      </c>
      <c r="H658" s="17"/>
      <c r="I658" s="17"/>
      <c r="J658" s="17"/>
      <c r="K658" s="18" t="str">
        <f t="shared" si="21"/>
        <v/>
      </c>
      <c r="L658" s="22" t="s">
        <v>1713</v>
      </c>
    </row>
    <row r="659" s="1" customFormat="1" ht="12" customHeight="1" spans="1:12">
      <c r="A659" s="15">
        <v>655</v>
      </c>
      <c r="B659" s="16" t="s">
        <v>1668</v>
      </c>
      <c r="C659" s="16" t="s">
        <v>1714</v>
      </c>
      <c r="D659" s="17">
        <v>3</v>
      </c>
      <c r="E659" s="17">
        <v>3</v>
      </c>
      <c r="F659" s="17">
        <v>3</v>
      </c>
      <c r="G659" s="18">
        <f t="shared" si="20"/>
        <v>1</v>
      </c>
      <c r="H659" s="17"/>
      <c r="I659" s="17"/>
      <c r="J659" s="17"/>
      <c r="K659" s="18" t="str">
        <f t="shared" si="21"/>
        <v/>
      </c>
      <c r="L659" s="22" t="s">
        <v>1715</v>
      </c>
    </row>
    <row r="660" s="1" customFormat="1" ht="12" customHeight="1" spans="1:12">
      <c r="A660" s="19">
        <v>656</v>
      </c>
      <c r="B660" s="16" t="s">
        <v>1668</v>
      </c>
      <c r="C660" s="16" t="s">
        <v>1716</v>
      </c>
      <c r="D660" s="17"/>
      <c r="E660" s="17">
        <v>0.3</v>
      </c>
      <c r="F660" s="17">
        <v>0.3</v>
      </c>
      <c r="G660" s="18">
        <f t="shared" si="20"/>
        <v>1</v>
      </c>
      <c r="H660" s="17"/>
      <c r="I660" s="17"/>
      <c r="J660" s="17"/>
      <c r="K660" s="18" t="str">
        <f t="shared" si="21"/>
        <v/>
      </c>
      <c r="L660" s="22" t="s">
        <v>1717</v>
      </c>
    </row>
    <row r="661" s="1" customFormat="1" ht="12" customHeight="1" spans="1:12">
      <c r="A661" s="15">
        <v>657</v>
      </c>
      <c r="B661" s="16" t="s">
        <v>1668</v>
      </c>
      <c r="C661" s="16" t="s">
        <v>1718</v>
      </c>
      <c r="D661" s="17">
        <v>300</v>
      </c>
      <c r="E661" s="17"/>
      <c r="F661" s="17"/>
      <c r="G661" s="18" t="str">
        <f t="shared" si="20"/>
        <v/>
      </c>
      <c r="H661" s="17"/>
      <c r="I661" s="17"/>
      <c r="J661" s="17"/>
      <c r="K661" s="18" t="str">
        <f t="shared" si="21"/>
        <v/>
      </c>
      <c r="L661" s="22" t="s">
        <v>1719</v>
      </c>
    </row>
    <row r="662" s="1" customFormat="1" ht="12" customHeight="1" spans="1:12">
      <c r="A662" s="19">
        <v>658</v>
      </c>
      <c r="B662" s="16" t="s">
        <v>1668</v>
      </c>
      <c r="C662" s="16" t="s">
        <v>1718</v>
      </c>
      <c r="D662" s="17"/>
      <c r="E662" s="17">
        <v>200</v>
      </c>
      <c r="F662" s="17">
        <v>200</v>
      </c>
      <c r="G662" s="18">
        <f t="shared" si="20"/>
        <v>1</v>
      </c>
      <c r="H662" s="17"/>
      <c r="I662" s="17"/>
      <c r="J662" s="17"/>
      <c r="K662" s="18" t="str">
        <f t="shared" si="21"/>
        <v/>
      </c>
      <c r="L662" s="22" t="s">
        <v>1680</v>
      </c>
    </row>
    <row r="663" s="1" customFormat="1" ht="12" customHeight="1" spans="1:12">
      <c r="A663" s="15">
        <v>659</v>
      </c>
      <c r="B663" s="16" t="s">
        <v>1668</v>
      </c>
      <c r="C663" s="16" t="s">
        <v>1720</v>
      </c>
      <c r="D663" s="17"/>
      <c r="E663" s="17">
        <v>100</v>
      </c>
      <c r="F663" s="17">
        <v>100</v>
      </c>
      <c r="G663" s="18">
        <f t="shared" si="20"/>
        <v>1</v>
      </c>
      <c r="H663" s="17"/>
      <c r="I663" s="17"/>
      <c r="J663" s="17"/>
      <c r="K663" s="18" t="str">
        <f t="shared" si="21"/>
        <v/>
      </c>
      <c r="L663" s="22" t="s">
        <v>1680</v>
      </c>
    </row>
    <row r="664" s="1" customFormat="1" ht="12" customHeight="1" spans="1:12">
      <c r="A664" s="19">
        <v>660</v>
      </c>
      <c r="B664" s="16" t="s">
        <v>1668</v>
      </c>
      <c r="C664" s="16" t="s">
        <v>1721</v>
      </c>
      <c r="D664" s="17">
        <v>15</v>
      </c>
      <c r="E664" s="17">
        <v>15</v>
      </c>
      <c r="F664" s="17">
        <v>15</v>
      </c>
      <c r="G664" s="18">
        <f t="shared" si="20"/>
        <v>1</v>
      </c>
      <c r="H664" s="17"/>
      <c r="I664" s="17"/>
      <c r="J664" s="17"/>
      <c r="K664" s="18" t="str">
        <f t="shared" si="21"/>
        <v/>
      </c>
      <c r="L664" s="22" t="s">
        <v>1722</v>
      </c>
    </row>
    <row r="665" s="1" customFormat="1" ht="12" customHeight="1" spans="1:12">
      <c r="A665" s="15">
        <v>661</v>
      </c>
      <c r="B665" s="16" t="s">
        <v>1668</v>
      </c>
      <c r="C665" s="16" t="s">
        <v>1723</v>
      </c>
      <c r="D665" s="17">
        <v>30</v>
      </c>
      <c r="E665" s="17">
        <v>20</v>
      </c>
      <c r="F665" s="17"/>
      <c r="G665" s="18">
        <f t="shared" si="20"/>
        <v>0</v>
      </c>
      <c r="H665" s="17"/>
      <c r="I665" s="17"/>
      <c r="J665" s="17"/>
      <c r="K665" s="18" t="str">
        <f t="shared" si="21"/>
        <v/>
      </c>
      <c r="L665" s="22" t="s">
        <v>690</v>
      </c>
    </row>
    <row r="666" s="1" customFormat="1" ht="12" customHeight="1" spans="1:12">
      <c r="A666" s="19">
        <v>662</v>
      </c>
      <c r="B666" s="16" t="s">
        <v>1668</v>
      </c>
      <c r="C666" s="16" t="s">
        <v>1724</v>
      </c>
      <c r="D666" s="17"/>
      <c r="E666" s="17"/>
      <c r="F666" s="17">
        <v>135</v>
      </c>
      <c r="G666" s="18" t="str">
        <f t="shared" si="20"/>
        <v/>
      </c>
      <c r="H666" s="17"/>
      <c r="I666" s="17"/>
      <c r="J666" s="17"/>
      <c r="K666" s="18" t="str">
        <f t="shared" si="21"/>
        <v/>
      </c>
      <c r="L666" s="22" t="s">
        <v>1725</v>
      </c>
    </row>
    <row r="667" s="1" customFormat="1" ht="12" customHeight="1" spans="1:12">
      <c r="A667" s="15">
        <v>663</v>
      </c>
      <c r="B667" s="16" t="s">
        <v>1668</v>
      </c>
      <c r="C667" s="16" t="s">
        <v>1726</v>
      </c>
      <c r="D667" s="17"/>
      <c r="E667" s="17">
        <v>14</v>
      </c>
      <c r="F667" s="17">
        <v>14</v>
      </c>
      <c r="G667" s="18">
        <f t="shared" si="20"/>
        <v>1</v>
      </c>
      <c r="H667" s="17"/>
      <c r="I667" s="17"/>
      <c r="J667" s="17"/>
      <c r="K667" s="18" t="str">
        <f t="shared" si="21"/>
        <v/>
      </c>
      <c r="L667" s="22" t="s">
        <v>1727</v>
      </c>
    </row>
    <row r="668" s="1" customFormat="1" ht="12" customHeight="1" spans="1:12">
      <c r="A668" s="19">
        <v>664</v>
      </c>
      <c r="B668" s="16" t="s">
        <v>1668</v>
      </c>
      <c r="C668" s="16" t="s">
        <v>1728</v>
      </c>
      <c r="D668" s="17"/>
      <c r="E668" s="17">
        <v>78</v>
      </c>
      <c r="F668" s="17"/>
      <c r="G668" s="18">
        <f t="shared" si="20"/>
        <v>0</v>
      </c>
      <c r="H668" s="17"/>
      <c r="I668" s="17"/>
      <c r="J668" s="17"/>
      <c r="K668" s="18" t="str">
        <f t="shared" si="21"/>
        <v/>
      </c>
      <c r="L668" s="22" t="s">
        <v>1729</v>
      </c>
    </row>
    <row r="669" s="1" customFormat="1" ht="12" customHeight="1" spans="1:12">
      <c r="A669" s="15">
        <v>665</v>
      </c>
      <c r="B669" s="16" t="s">
        <v>1668</v>
      </c>
      <c r="C669" s="16" t="s">
        <v>1730</v>
      </c>
      <c r="D669" s="17"/>
      <c r="E669" s="17">
        <v>8.5</v>
      </c>
      <c r="F669" s="17">
        <v>8.5</v>
      </c>
      <c r="G669" s="18">
        <f t="shared" si="20"/>
        <v>1</v>
      </c>
      <c r="H669" s="17"/>
      <c r="I669" s="17"/>
      <c r="J669" s="17"/>
      <c r="K669" s="18" t="str">
        <f t="shared" si="21"/>
        <v/>
      </c>
      <c r="L669" s="22" t="s">
        <v>1731</v>
      </c>
    </row>
    <row r="670" s="1" customFormat="1" ht="12" customHeight="1" spans="1:12">
      <c r="A670" s="19">
        <v>666</v>
      </c>
      <c r="B670" s="16" t="s">
        <v>1668</v>
      </c>
      <c r="C670" s="16" t="s">
        <v>1732</v>
      </c>
      <c r="D670" s="17">
        <v>3</v>
      </c>
      <c r="E670" s="17">
        <v>3</v>
      </c>
      <c r="F670" s="17">
        <v>3</v>
      </c>
      <c r="G670" s="18">
        <f t="shared" si="20"/>
        <v>1</v>
      </c>
      <c r="H670" s="17"/>
      <c r="I670" s="17"/>
      <c r="J670" s="17"/>
      <c r="K670" s="18" t="str">
        <f t="shared" si="21"/>
        <v/>
      </c>
      <c r="L670" s="22" t="s">
        <v>1733</v>
      </c>
    </row>
    <row r="671" s="1" customFormat="1" ht="12" customHeight="1" spans="1:12">
      <c r="A671" s="15">
        <v>667</v>
      </c>
      <c r="B671" s="16" t="s">
        <v>1668</v>
      </c>
      <c r="C671" s="16" t="s">
        <v>1734</v>
      </c>
      <c r="D671" s="17">
        <v>300</v>
      </c>
      <c r="E671" s="17">
        <v>300</v>
      </c>
      <c r="F671" s="17">
        <v>300</v>
      </c>
      <c r="G671" s="18">
        <f t="shared" si="20"/>
        <v>1</v>
      </c>
      <c r="H671" s="17"/>
      <c r="I671" s="17"/>
      <c r="J671" s="17"/>
      <c r="K671" s="18" t="str">
        <f t="shared" si="21"/>
        <v/>
      </c>
      <c r="L671" s="22" t="s">
        <v>1678</v>
      </c>
    </row>
    <row r="672" s="1" customFormat="1" ht="12" customHeight="1" spans="1:12">
      <c r="A672" s="19">
        <v>668</v>
      </c>
      <c r="B672" s="16" t="s">
        <v>1668</v>
      </c>
      <c r="C672" s="16" t="s">
        <v>1735</v>
      </c>
      <c r="D672" s="17">
        <v>250</v>
      </c>
      <c r="E672" s="17">
        <v>250</v>
      </c>
      <c r="F672" s="17">
        <v>250</v>
      </c>
      <c r="G672" s="18">
        <f t="shared" si="20"/>
        <v>1</v>
      </c>
      <c r="H672" s="17"/>
      <c r="I672" s="17"/>
      <c r="J672" s="17"/>
      <c r="K672" s="18" t="str">
        <f t="shared" si="21"/>
        <v/>
      </c>
      <c r="L672" s="22" t="s">
        <v>1678</v>
      </c>
    </row>
    <row r="673" s="1" customFormat="1" ht="12" customHeight="1" spans="1:12">
      <c r="A673" s="15">
        <v>669</v>
      </c>
      <c r="B673" s="16" t="s">
        <v>1668</v>
      </c>
      <c r="C673" s="16" t="s">
        <v>1736</v>
      </c>
      <c r="D673" s="17">
        <v>120</v>
      </c>
      <c r="E673" s="17"/>
      <c r="F673" s="17"/>
      <c r="G673" s="18" t="str">
        <f t="shared" si="20"/>
        <v/>
      </c>
      <c r="H673" s="17"/>
      <c r="I673" s="17"/>
      <c r="J673" s="17"/>
      <c r="K673" s="18" t="str">
        <f t="shared" si="21"/>
        <v/>
      </c>
      <c r="L673" s="22" t="s">
        <v>1737</v>
      </c>
    </row>
    <row r="674" s="1" customFormat="1" ht="12" customHeight="1" spans="1:12">
      <c r="A674" s="19">
        <v>670</v>
      </c>
      <c r="B674" s="16" t="s">
        <v>1668</v>
      </c>
      <c r="C674" s="16" t="s">
        <v>1738</v>
      </c>
      <c r="D674" s="17">
        <v>33</v>
      </c>
      <c r="E674" s="17"/>
      <c r="F674" s="17"/>
      <c r="G674" s="18" t="str">
        <f t="shared" si="20"/>
        <v/>
      </c>
      <c r="H674" s="17"/>
      <c r="I674" s="17"/>
      <c r="J674" s="17"/>
      <c r="K674" s="18" t="str">
        <f t="shared" si="21"/>
        <v/>
      </c>
      <c r="L674" s="22" t="s">
        <v>1737</v>
      </c>
    </row>
    <row r="675" s="1" customFormat="1" ht="12" customHeight="1" spans="1:12">
      <c r="A675" s="15">
        <v>671</v>
      </c>
      <c r="B675" s="16" t="s">
        <v>1668</v>
      </c>
      <c r="C675" s="16" t="s">
        <v>1739</v>
      </c>
      <c r="D675" s="17">
        <v>5</v>
      </c>
      <c r="E675" s="17">
        <v>5</v>
      </c>
      <c r="F675" s="17">
        <v>4.7251</v>
      </c>
      <c r="G675" s="18">
        <f t="shared" si="20"/>
        <v>0.94502</v>
      </c>
      <c r="H675" s="17"/>
      <c r="I675" s="17"/>
      <c r="J675" s="17"/>
      <c r="K675" s="18" t="str">
        <f t="shared" si="21"/>
        <v/>
      </c>
      <c r="L675" s="22" t="s">
        <v>1733</v>
      </c>
    </row>
    <row r="676" s="1" customFormat="1" ht="12" customHeight="1" spans="1:12">
      <c r="A676" s="19">
        <v>672</v>
      </c>
      <c r="B676" s="16" t="s">
        <v>1668</v>
      </c>
      <c r="C676" s="16" t="s">
        <v>1740</v>
      </c>
      <c r="D676" s="17">
        <v>200</v>
      </c>
      <c r="E676" s="17">
        <v>200</v>
      </c>
      <c r="F676" s="17">
        <v>200</v>
      </c>
      <c r="G676" s="18">
        <f t="shared" si="20"/>
        <v>1</v>
      </c>
      <c r="H676" s="17"/>
      <c r="I676" s="17"/>
      <c r="J676" s="17"/>
      <c r="K676" s="18" t="str">
        <f t="shared" si="21"/>
        <v/>
      </c>
      <c r="L676" s="22" t="s">
        <v>1678</v>
      </c>
    </row>
    <row r="677" s="1" customFormat="1" ht="12" customHeight="1" spans="1:12">
      <c r="A677" s="15">
        <v>673</v>
      </c>
      <c r="B677" s="16" t="s">
        <v>1668</v>
      </c>
      <c r="C677" s="16" t="s">
        <v>1741</v>
      </c>
      <c r="D677" s="17"/>
      <c r="E677" s="17">
        <v>5.6</v>
      </c>
      <c r="F677" s="17">
        <v>5.6</v>
      </c>
      <c r="G677" s="18">
        <f t="shared" si="20"/>
        <v>1</v>
      </c>
      <c r="H677" s="17"/>
      <c r="I677" s="17"/>
      <c r="J677" s="17"/>
      <c r="K677" s="18" t="str">
        <f t="shared" si="21"/>
        <v/>
      </c>
      <c r="L677" s="22" t="s">
        <v>1742</v>
      </c>
    </row>
    <row r="678" s="1" customFormat="1" ht="12" customHeight="1" spans="1:12">
      <c r="A678" s="19">
        <v>674</v>
      </c>
      <c r="B678" s="16" t="s">
        <v>1668</v>
      </c>
      <c r="C678" s="16" t="s">
        <v>1743</v>
      </c>
      <c r="D678" s="17"/>
      <c r="E678" s="17">
        <v>10</v>
      </c>
      <c r="F678" s="17">
        <v>10</v>
      </c>
      <c r="G678" s="18">
        <f t="shared" si="20"/>
        <v>1</v>
      </c>
      <c r="H678" s="17"/>
      <c r="I678" s="17"/>
      <c r="J678" s="17"/>
      <c r="K678" s="18" t="str">
        <f t="shared" si="21"/>
        <v/>
      </c>
      <c r="L678" s="22" t="s">
        <v>1744</v>
      </c>
    </row>
    <row r="679" s="1" customFormat="1" ht="12" customHeight="1" spans="1:12">
      <c r="A679" s="15">
        <v>675</v>
      </c>
      <c r="B679" s="16" t="s">
        <v>1668</v>
      </c>
      <c r="C679" s="16" t="s">
        <v>1745</v>
      </c>
      <c r="D679" s="17">
        <v>70</v>
      </c>
      <c r="E679" s="17">
        <v>70</v>
      </c>
      <c r="F679" s="17"/>
      <c r="G679" s="18">
        <f t="shared" si="20"/>
        <v>0</v>
      </c>
      <c r="H679" s="17"/>
      <c r="I679" s="17"/>
      <c r="J679" s="17"/>
      <c r="K679" s="18" t="str">
        <f t="shared" si="21"/>
        <v/>
      </c>
      <c r="L679" s="22" t="s">
        <v>690</v>
      </c>
    </row>
    <row r="680" s="1" customFormat="1" ht="12" customHeight="1" spans="1:12">
      <c r="A680" s="19">
        <v>676</v>
      </c>
      <c r="B680" s="16" t="s">
        <v>1668</v>
      </c>
      <c r="C680" s="16" t="s">
        <v>1746</v>
      </c>
      <c r="D680" s="17"/>
      <c r="E680" s="17">
        <v>4.55</v>
      </c>
      <c r="F680" s="17">
        <v>4.55</v>
      </c>
      <c r="G680" s="18">
        <f t="shared" si="20"/>
        <v>1</v>
      </c>
      <c r="H680" s="17"/>
      <c r="I680" s="17"/>
      <c r="J680" s="17"/>
      <c r="K680" s="18" t="str">
        <f t="shared" si="21"/>
        <v/>
      </c>
      <c r="L680" s="22" t="s">
        <v>1747</v>
      </c>
    </row>
    <row r="681" s="1" customFormat="1" ht="12" customHeight="1" spans="1:12">
      <c r="A681" s="15">
        <v>677</v>
      </c>
      <c r="B681" s="16" t="s">
        <v>1668</v>
      </c>
      <c r="C681" s="16" t="s">
        <v>1748</v>
      </c>
      <c r="D681" s="17">
        <v>100</v>
      </c>
      <c r="E681" s="17">
        <v>100</v>
      </c>
      <c r="F681" s="17"/>
      <c r="G681" s="18">
        <f t="shared" si="20"/>
        <v>0</v>
      </c>
      <c r="H681" s="17"/>
      <c r="I681" s="17"/>
      <c r="J681" s="17"/>
      <c r="K681" s="18" t="str">
        <f t="shared" si="21"/>
        <v/>
      </c>
      <c r="L681" s="22" t="s">
        <v>1737</v>
      </c>
    </row>
    <row r="682" s="1" customFormat="1" ht="12" customHeight="1" spans="1:12">
      <c r="A682" s="19">
        <v>678</v>
      </c>
      <c r="B682" s="16" t="s">
        <v>1668</v>
      </c>
      <c r="C682" s="16" t="s">
        <v>1749</v>
      </c>
      <c r="D682" s="17">
        <v>5</v>
      </c>
      <c r="E682" s="17">
        <v>5</v>
      </c>
      <c r="F682" s="17">
        <v>4.9977</v>
      </c>
      <c r="G682" s="18">
        <f t="shared" si="20"/>
        <v>0.99954</v>
      </c>
      <c r="H682" s="17"/>
      <c r="I682" s="17"/>
      <c r="J682" s="17"/>
      <c r="K682" s="18" t="str">
        <f t="shared" si="21"/>
        <v/>
      </c>
      <c r="L682" s="22" t="s">
        <v>1733</v>
      </c>
    </row>
    <row r="683" s="1" customFormat="1" ht="12" customHeight="1" spans="1:12">
      <c r="A683" s="15">
        <v>679</v>
      </c>
      <c r="B683" s="16" t="s">
        <v>1668</v>
      </c>
      <c r="C683" s="16" t="s">
        <v>1750</v>
      </c>
      <c r="D683" s="17">
        <v>15</v>
      </c>
      <c r="E683" s="17">
        <v>15</v>
      </c>
      <c r="F683" s="17">
        <v>14.8</v>
      </c>
      <c r="G683" s="18">
        <f t="shared" si="20"/>
        <v>0.986666666666667</v>
      </c>
      <c r="H683" s="17"/>
      <c r="I683" s="17"/>
      <c r="J683" s="17"/>
      <c r="K683" s="18" t="str">
        <f t="shared" si="21"/>
        <v/>
      </c>
      <c r="L683" s="22" t="s">
        <v>1733</v>
      </c>
    </row>
    <row r="684" s="1" customFormat="1" ht="12" customHeight="1" spans="1:12">
      <c r="A684" s="19">
        <v>680</v>
      </c>
      <c r="B684" s="16" t="s">
        <v>1668</v>
      </c>
      <c r="C684" s="16" t="s">
        <v>1751</v>
      </c>
      <c r="D684" s="17">
        <v>10</v>
      </c>
      <c r="E684" s="17">
        <v>10</v>
      </c>
      <c r="F684" s="17">
        <v>10</v>
      </c>
      <c r="G684" s="18">
        <f t="shared" si="20"/>
        <v>1</v>
      </c>
      <c r="H684" s="17"/>
      <c r="I684" s="17"/>
      <c r="J684" s="17"/>
      <c r="K684" s="18" t="str">
        <f t="shared" si="21"/>
        <v/>
      </c>
      <c r="L684" s="22" t="s">
        <v>1733</v>
      </c>
    </row>
    <row r="685" s="1" customFormat="1" ht="12" customHeight="1" spans="1:12">
      <c r="A685" s="15">
        <v>681</v>
      </c>
      <c r="B685" s="16" t="s">
        <v>1668</v>
      </c>
      <c r="C685" s="16" t="s">
        <v>1752</v>
      </c>
      <c r="D685" s="17">
        <v>80</v>
      </c>
      <c r="E685" s="17">
        <v>70</v>
      </c>
      <c r="F685" s="17"/>
      <c r="G685" s="18">
        <f t="shared" si="20"/>
        <v>0</v>
      </c>
      <c r="H685" s="17"/>
      <c r="I685" s="17"/>
      <c r="J685" s="17"/>
      <c r="K685" s="18" t="str">
        <f t="shared" si="21"/>
        <v/>
      </c>
      <c r="L685" s="22" t="s">
        <v>1733</v>
      </c>
    </row>
    <row r="686" s="1" customFormat="1" ht="12" customHeight="1" spans="1:12">
      <c r="A686" s="19">
        <v>682</v>
      </c>
      <c r="B686" s="16" t="s">
        <v>1668</v>
      </c>
      <c r="C686" s="16" t="s">
        <v>1753</v>
      </c>
      <c r="D686" s="17">
        <v>4</v>
      </c>
      <c r="E686" s="17">
        <v>4</v>
      </c>
      <c r="F686" s="17">
        <v>2.8576</v>
      </c>
      <c r="G686" s="18">
        <f t="shared" si="20"/>
        <v>0.7144</v>
      </c>
      <c r="H686" s="17"/>
      <c r="I686" s="17"/>
      <c r="J686" s="17"/>
      <c r="K686" s="18" t="str">
        <f t="shared" si="21"/>
        <v/>
      </c>
      <c r="L686" s="22" t="s">
        <v>1754</v>
      </c>
    </row>
    <row r="687" s="1" customFormat="1" ht="12" customHeight="1" spans="1:12">
      <c r="A687" s="15">
        <v>683</v>
      </c>
      <c r="B687" s="16" t="s">
        <v>1668</v>
      </c>
      <c r="C687" s="16" t="s">
        <v>1755</v>
      </c>
      <c r="D687" s="17">
        <v>26.64</v>
      </c>
      <c r="E687" s="17">
        <v>26.64</v>
      </c>
      <c r="F687" s="17">
        <v>25.454716</v>
      </c>
      <c r="G687" s="18">
        <f t="shared" si="20"/>
        <v>0.955507357357357</v>
      </c>
      <c r="H687" s="17"/>
      <c r="I687" s="17"/>
      <c r="J687" s="17"/>
      <c r="K687" s="18" t="str">
        <f t="shared" si="21"/>
        <v/>
      </c>
      <c r="L687" s="22" t="s">
        <v>690</v>
      </c>
    </row>
    <row r="688" s="1" customFormat="1" ht="12" customHeight="1" spans="1:12">
      <c r="A688" s="19">
        <v>684</v>
      </c>
      <c r="B688" s="16" t="s">
        <v>1668</v>
      </c>
      <c r="C688" s="16" t="s">
        <v>1756</v>
      </c>
      <c r="D688" s="17"/>
      <c r="E688" s="17"/>
      <c r="F688" s="17">
        <v>12.6107</v>
      </c>
      <c r="G688" s="18" t="str">
        <f t="shared" si="20"/>
        <v/>
      </c>
      <c r="H688" s="17"/>
      <c r="I688" s="17"/>
      <c r="J688" s="17"/>
      <c r="K688" s="18" t="str">
        <f t="shared" si="21"/>
        <v/>
      </c>
      <c r="L688" s="22" t="s">
        <v>1757</v>
      </c>
    </row>
    <row r="689" s="1" customFormat="1" ht="12" customHeight="1" spans="1:12">
      <c r="A689" s="15">
        <v>685</v>
      </c>
      <c r="B689" s="16" t="s">
        <v>1668</v>
      </c>
      <c r="C689" s="16" t="s">
        <v>1758</v>
      </c>
      <c r="D689" s="17">
        <v>8</v>
      </c>
      <c r="E689" s="17"/>
      <c r="F689" s="17"/>
      <c r="G689" s="18" t="str">
        <f t="shared" si="20"/>
        <v/>
      </c>
      <c r="H689" s="17"/>
      <c r="I689" s="17"/>
      <c r="J689" s="17"/>
      <c r="K689" s="18" t="str">
        <f t="shared" si="21"/>
        <v/>
      </c>
      <c r="L689" s="22" t="s">
        <v>1733</v>
      </c>
    </row>
    <row r="690" s="1" customFormat="1" ht="12" customHeight="1" spans="1:12">
      <c r="A690" s="19">
        <v>686</v>
      </c>
      <c r="B690" s="16" t="s">
        <v>1668</v>
      </c>
      <c r="C690" s="16" t="s">
        <v>1759</v>
      </c>
      <c r="D690" s="17"/>
      <c r="E690" s="17">
        <v>10</v>
      </c>
      <c r="F690" s="17">
        <v>9.9968</v>
      </c>
      <c r="G690" s="18">
        <f t="shared" si="20"/>
        <v>0.99968</v>
      </c>
      <c r="H690" s="17"/>
      <c r="I690" s="17"/>
      <c r="J690" s="17"/>
      <c r="K690" s="18" t="str">
        <f t="shared" si="21"/>
        <v/>
      </c>
      <c r="L690" s="22" t="s">
        <v>1760</v>
      </c>
    </row>
    <row r="691" s="1" customFormat="1" ht="12" customHeight="1" spans="1:12">
      <c r="A691" s="15">
        <v>687</v>
      </c>
      <c r="B691" s="16" t="s">
        <v>1668</v>
      </c>
      <c r="C691" s="16" t="s">
        <v>1761</v>
      </c>
      <c r="D691" s="17"/>
      <c r="E691" s="17"/>
      <c r="F691" s="17"/>
      <c r="G691" s="18" t="str">
        <f t="shared" si="20"/>
        <v/>
      </c>
      <c r="H691" s="17"/>
      <c r="I691" s="17">
        <v>13.3168</v>
      </c>
      <c r="J691" s="17">
        <v>6</v>
      </c>
      <c r="K691" s="18">
        <f t="shared" si="21"/>
        <v>0.450558692779046</v>
      </c>
      <c r="L691" s="22" t="s">
        <v>1762</v>
      </c>
    </row>
    <row r="692" s="1" customFormat="1" ht="12" customHeight="1" spans="1:12">
      <c r="A692" s="19">
        <v>688</v>
      </c>
      <c r="B692" s="16" t="s">
        <v>1668</v>
      </c>
      <c r="C692" s="16" t="s">
        <v>1763</v>
      </c>
      <c r="D692" s="17"/>
      <c r="E692" s="17"/>
      <c r="F692" s="17"/>
      <c r="G692" s="18" t="str">
        <f t="shared" si="20"/>
        <v/>
      </c>
      <c r="H692" s="17"/>
      <c r="I692" s="17">
        <v>14.7</v>
      </c>
      <c r="J692" s="17"/>
      <c r="K692" s="18">
        <f t="shared" si="21"/>
        <v>0</v>
      </c>
      <c r="L692" s="22" t="s">
        <v>1764</v>
      </c>
    </row>
    <row r="693" s="1" customFormat="1" ht="12" customHeight="1" spans="1:12">
      <c r="A693" s="15">
        <v>689</v>
      </c>
      <c r="B693" s="16" t="s">
        <v>1668</v>
      </c>
      <c r="C693" s="16" t="s">
        <v>1765</v>
      </c>
      <c r="D693" s="17"/>
      <c r="E693" s="17"/>
      <c r="F693" s="17"/>
      <c r="G693" s="18" t="str">
        <f t="shared" si="20"/>
        <v/>
      </c>
      <c r="H693" s="17"/>
      <c r="I693" s="17">
        <v>160</v>
      </c>
      <c r="J693" s="17">
        <v>160</v>
      </c>
      <c r="K693" s="18">
        <f t="shared" si="21"/>
        <v>1</v>
      </c>
      <c r="L693" s="22" t="s">
        <v>1766</v>
      </c>
    </row>
    <row r="694" s="1" customFormat="1" ht="12" customHeight="1" spans="1:12">
      <c r="A694" s="19">
        <v>690</v>
      </c>
      <c r="B694" s="16" t="s">
        <v>1668</v>
      </c>
      <c r="C694" s="16" t="s">
        <v>1767</v>
      </c>
      <c r="D694" s="17"/>
      <c r="E694" s="17"/>
      <c r="F694" s="17"/>
      <c r="G694" s="18" t="str">
        <f t="shared" si="20"/>
        <v/>
      </c>
      <c r="H694" s="17"/>
      <c r="I694" s="17">
        <v>2.2525</v>
      </c>
      <c r="J694" s="17"/>
      <c r="K694" s="18">
        <f t="shared" si="21"/>
        <v>0</v>
      </c>
      <c r="L694" s="22" t="s">
        <v>1768</v>
      </c>
    </row>
    <row r="695" s="1" customFormat="1" ht="12" customHeight="1" spans="1:12">
      <c r="A695" s="15">
        <v>691</v>
      </c>
      <c r="B695" s="16" t="s">
        <v>1668</v>
      </c>
      <c r="C695" s="16" t="s">
        <v>1769</v>
      </c>
      <c r="D695" s="17"/>
      <c r="E695" s="17"/>
      <c r="F695" s="17"/>
      <c r="G695" s="18" t="str">
        <f t="shared" si="20"/>
        <v/>
      </c>
      <c r="H695" s="17"/>
      <c r="I695" s="17">
        <v>36.2042</v>
      </c>
      <c r="J695" s="17">
        <v>36.2042</v>
      </c>
      <c r="K695" s="18">
        <f t="shared" si="21"/>
        <v>1</v>
      </c>
      <c r="L695" s="22" t="s">
        <v>1768</v>
      </c>
    </row>
    <row r="696" s="1" customFormat="1" ht="12" customHeight="1" spans="1:12">
      <c r="A696" s="19">
        <v>692</v>
      </c>
      <c r="B696" s="16" t="s">
        <v>1668</v>
      </c>
      <c r="C696" s="16" t="s">
        <v>1770</v>
      </c>
      <c r="D696" s="17"/>
      <c r="E696" s="17"/>
      <c r="F696" s="17"/>
      <c r="G696" s="18" t="str">
        <f t="shared" si="20"/>
        <v/>
      </c>
      <c r="H696" s="17">
        <v>0.0001</v>
      </c>
      <c r="I696" s="17">
        <v>0.0001</v>
      </c>
      <c r="J696" s="17"/>
      <c r="K696" s="18">
        <f t="shared" si="21"/>
        <v>0</v>
      </c>
      <c r="L696" s="22" t="s">
        <v>1771</v>
      </c>
    </row>
    <row r="697" s="1" customFormat="1" ht="12" customHeight="1" spans="1:12">
      <c r="A697" s="15">
        <v>693</v>
      </c>
      <c r="B697" s="16" t="s">
        <v>1668</v>
      </c>
      <c r="C697" s="16" t="s">
        <v>1770</v>
      </c>
      <c r="D697" s="17"/>
      <c r="E697" s="17"/>
      <c r="F697" s="17"/>
      <c r="G697" s="18" t="str">
        <f t="shared" si="20"/>
        <v/>
      </c>
      <c r="H697" s="17"/>
      <c r="I697" s="17">
        <v>38.9</v>
      </c>
      <c r="J697" s="17"/>
      <c r="K697" s="18">
        <f t="shared" si="21"/>
        <v>0</v>
      </c>
      <c r="L697" s="22" t="s">
        <v>1772</v>
      </c>
    </row>
    <row r="698" s="1" customFormat="1" ht="12" customHeight="1" spans="1:12">
      <c r="A698" s="19">
        <v>694</v>
      </c>
      <c r="B698" s="16" t="s">
        <v>1668</v>
      </c>
      <c r="C698" s="16" t="s">
        <v>1773</v>
      </c>
      <c r="D698" s="17"/>
      <c r="E698" s="17"/>
      <c r="F698" s="17"/>
      <c r="G698" s="18" t="str">
        <f t="shared" si="20"/>
        <v/>
      </c>
      <c r="H698" s="17"/>
      <c r="I698" s="17">
        <v>366.432</v>
      </c>
      <c r="J698" s="17"/>
      <c r="K698" s="18">
        <f t="shared" si="21"/>
        <v>0</v>
      </c>
      <c r="L698" s="22" t="s">
        <v>1774</v>
      </c>
    </row>
    <row r="699" s="1" customFormat="1" ht="12" customHeight="1" spans="1:12">
      <c r="A699" s="15">
        <v>695</v>
      </c>
      <c r="B699" s="16" t="s">
        <v>1668</v>
      </c>
      <c r="C699" s="16" t="s">
        <v>1775</v>
      </c>
      <c r="D699" s="17"/>
      <c r="E699" s="17"/>
      <c r="F699" s="17"/>
      <c r="G699" s="18" t="str">
        <f t="shared" si="20"/>
        <v/>
      </c>
      <c r="H699" s="17">
        <v>700</v>
      </c>
      <c r="I699" s="17"/>
      <c r="J699" s="17"/>
      <c r="K699" s="18" t="str">
        <f t="shared" si="21"/>
        <v/>
      </c>
      <c r="L699" s="22" t="s">
        <v>1733</v>
      </c>
    </row>
    <row r="700" s="1" customFormat="1" ht="12" customHeight="1" spans="1:12">
      <c r="A700" s="19">
        <v>696</v>
      </c>
      <c r="B700" s="16" t="s">
        <v>1668</v>
      </c>
      <c r="C700" s="16" t="s">
        <v>1776</v>
      </c>
      <c r="D700" s="17"/>
      <c r="E700" s="17"/>
      <c r="F700" s="17"/>
      <c r="G700" s="18" t="str">
        <f t="shared" si="20"/>
        <v/>
      </c>
      <c r="H700" s="17">
        <v>1000</v>
      </c>
      <c r="I700" s="17">
        <v>1000</v>
      </c>
      <c r="J700" s="17">
        <v>1000</v>
      </c>
      <c r="K700" s="18">
        <f t="shared" si="21"/>
        <v>1</v>
      </c>
      <c r="L700" s="22" t="s">
        <v>1777</v>
      </c>
    </row>
    <row r="701" s="1" customFormat="1" ht="12" customHeight="1" spans="1:12">
      <c r="A701" s="15">
        <v>697</v>
      </c>
      <c r="B701" s="16" t="s">
        <v>1668</v>
      </c>
      <c r="C701" s="16" t="s">
        <v>1778</v>
      </c>
      <c r="D701" s="17"/>
      <c r="E701" s="17"/>
      <c r="F701" s="17"/>
      <c r="G701" s="18" t="str">
        <f t="shared" si="20"/>
        <v/>
      </c>
      <c r="H701" s="17"/>
      <c r="I701" s="17">
        <v>28.8</v>
      </c>
      <c r="J701" s="17"/>
      <c r="K701" s="18">
        <f t="shared" si="21"/>
        <v>0</v>
      </c>
      <c r="L701" s="22" t="s">
        <v>1779</v>
      </c>
    </row>
    <row r="702" s="1" customFormat="1" ht="12" customHeight="1" spans="1:12">
      <c r="A702" s="19">
        <v>698</v>
      </c>
      <c r="B702" s="16" t="s">
        <v>1668</v>
      </c>
      <c r="C702" s="16" t="s">
        <v>1780</v>
      </c>
      <c r="D702" s="17"/>
      <c r="E702" s="17"/>
      <c r="F702" s="17"/>
      <c r="G702" s="18" t="str">
        <f t="shared" si="20"/>
        <v/>
      </c>
      <c r="H702" s="17"/>
      <c r="I702" s="17">
        <v>5.6</v>
      </c>
      <c r="J702" s="17">
        <v>5.6</v>
      </c>
      <c r="K702" s="18">
        <f t="shared" si="21"/>
        <v>1</v>
      </c>
      <c r="L702" s="22" t="s">
        <v>1781</v>
      </c>
    </row>
    <row r="703" s="1" customFormat="1" ht="12" customHeight="1" spans="1:12">
      <c r="A703" s="15">
        <v>699</v>
      </c>
      <c r="B703" s="16" t="s">
        <v>1668</v>
      </c>
      <c r="C703" s="16" t="s">
        <v>1782</v>
      </c>
      <c r="D703" s="17"/>
      <c r="E703" s="17"/>
      <c r="F703" s="17"/>
      <c r="G703" s="18" t="str">
        <f t="shared" si="20"/>
        <v/>
      </c>
      <c r="H703" s="17">
        <v>40000</v>
      </c>
      <c r="I703" s="17">
        <v>40000</v>
      </c>
      <c r="J703" s="17">
        <v>40000</v>
      </c>
      <c r="K703" s="18">
        <f t="shared" si="21"/>
        <v>1</v>
      </c>
      <c r="L703" s="22" t="s">
        <v>1783</v>
      </c>
    </row>
    <row r="704" s="1" customFormat="1" ht="12" customHeight="1" spans="1:12">
      <c r="A704" s="19">
        <v>700</v>
      </c>
      <c r="B704" s="16" t="s">
        <v>1668</v>
      </c>
      <c r="C704" s="16" t="s">
        <v>1784</v>
      </c>
      <c r="D704" s="17"/>
      <c r="E704" s="17"/>
      <c r="F704" s="17"/>
      <c r="G704" s="18" t="str">
        <f t="shared" si="20"/>
        <v/>
      </c>
      <c r="H704" s="17">
        <v>3000</v>
      </c>
      <c r="I704" s="17"/>
      <c r="J704" s="17"/>
      <c r="K704" s="18" t="str">
        <f t="shared" si="21"/>
        <v/>
      </c>
      <c r="L704" s="22" t="s">
        <v>1733</v>
      </c>
    </row>
    <row r="705" s="1" customFormat="1" ht="12" customHeight="1" spans="1:12">
      <c r="A705" s="15">
        <v>701</v>
      </c>
      <c r="B705" s="16" t="s">
        <v>1668</v>
      </c>
      <c r="C705" s="16" t="s">
        <v>1785</v>
      </c>
      <c r="D705" s="17"/>
      <c r="E705" s="17"/>
      <c r="F705" s="17"/>
      <c r="G705" s="18" t="str">
        <f t="shared" si="20"/>
        <v/>
      </c>
      <c r="H705" s="17"/>
      <c r="I705" s="17">
        <v>22.5</v>
      </c>
      <c r="J705" s="17"/>
      <c r="K705" s="18">
        <f t="shared" si="21"/>
        <v>0</v>
      </c>
      <c r="L705" s="22" t="s">
        <v>1786</v>
      </c>
    </row>
    <row r="706" s="1" customFormat="1" ht="12" customHeight="1" spans="1:12">
      <c r="A706" s="19">
        <v>702</v>
      </c>
      <c r="B706" s="16" t="s">
        <v>1668</v>
      </c>
      <c r="C706" s="16" t="s">
        <v>1787</v>
      </c>
      <c r="D706" s="17"/>
      <c r="E706" s="17"/>
      <c r="F706" s="17"/>
      <c r="G706" s="18" t="str">
        <f t="shared" si="20"/>
        <v/>
      </c>
      <c r="H706" s="17">
        <v>1000</v>
      </c>
      <c r="I706" s="17"/>
      <c r="J706" s="17"/>
      <c r="K706" s="18" t="str">
        <f t="shared" si="21"/>
        <v/>
      </c>
      <c r="L706" s="22" t="s">
        <v>1733</v>
      </c>
    </row>
    <row r="707" s="1" customFormat="1" ht="12" customHeight="1" spans="1:12">
      <c r="A707" s="15">
        <v>703</v>
      </c>
      <c r="B707" s="16" t="s">
        <v>1668</v>
      </c>
      <c r="C707" s="16" t="s">
        <v>1788</v>
      </c>
      <c r="D707" s="17"/>
      <c r="E707" s="17"/>
      <c r="F707" s="17"/>
      <c r="G707" s="18" t="str">
        <f t="shared" si="20"/>
        <v/>
      </c>
      <c r="H707" s="17"/>
      <c r="I707" s="17">
        <v>46</v>
      </c>
      <c r="J707" s="17">
        <v>46</v>
      </c>
      <c r="K707" s="18">
        <f t="shared" si="21"/>
        <v>1</v>
      </c>
      <c r="L707" s="22" t="s">
        <v>1789</v>
      </c>
    </row>
    <row r="708" s="1" customFormat="1" ht="12" customHeight="1" spans="1:12">
      <c r="A708" s="19">
        <v>704</v>
      </c>
      <c r="B708" s="16" t="s">
        <v>1668</v>
      </c>
      <c r="C708" s="16" t="s">
        <v>1790</v>
      </c>
      <c r="D708" s="17"/>
      <c r="E708" s="17"/>
      <c r="F708" s="17"/>
      <c r="G708" s="18" t="str">
        <f t="shared" si="20"/>
        <v/>
      </c>
      <c r="H708" s="17"/>
      <c r="I708" s="17">
        <v>130</v>
      </c>
      <c r="J708" s="17"/>
      <c r="K708" s="18">
        <f t="shared" si="21"/>
        <v>0</v>
      </c>
      <c r="L708" s="22" t="s">
        <v>1791</v>
      </c>
    </row>
    <row r="709" s="1" customFormat="1" ht="12" customHeight="1" spans="1:12">
      <c r="A709" s="15">
        <v>705</v>
      </c>
      <c r="B709" s="16" t="s">
        <v>1668</v>
      </c>
      <c r="C709" s="16" t="s">
        <v>1792</v>
      </c>
      <c r="D709" s="17"/>
      <c r="E709" s="17"/>
      <c r="F709" s="17"/>
      <c r="G709" s="18" t="str">
        <f t="shared" ref="G709:G772" si="22">IF(E709=0,"",F709/E709)</f>
        <v/>
      </c>
      <c r="H709" s="17"/>
      <c r="I709" s="17">
        <v>13.86</v>
      </c>
      <c r="J709" s="17"/>
      <c r="K709" s="18">
        <f t="shared" ref="K709:K772" si="23">IF(I709=0,"",J709/I709)</f>
        <v>0</v>
      </c>
      <c r="L709" s="22" t="s">
        <v>1793</v>
      </c>
    </row>
    <row r="710" s="1" customFormat="1" ht="12" customHeight="1" spans="1:12">
      <c r="A710" s="19">
        <v>706</v>
      </c>
      <c r="B710" s="16" t="s">
        <v>1668</v>
      </c>
      <c r="C710" s="16" t="s">
        <v>1794</v>
      </c>
      <c r="D710" s="17"/>
      <c r="E710" s="17"/>
      <c r="F710" s="17"/>
      <c r="G710" s="18" t="str">
        <f t="shared" si="22"/>
        <v/>
      </c>
      <c r="H710" s="17"/>
      <c r="I710" s="17">
        <v>45.6</v>
      </c>
      <c r="J710" s="17">
        <v>45.6</v>
      </c>
      <c r="K710" s="18">
        <f t="shared" si="23"/>
        <v>1</v>
      </c>
      <c r="L710" s="22" t="s">
        <v>1795</v>
      </c>
    </row>
    <row r="711" s="1" customFormat="1" ht="12" customHeight="1" spans="1:12">
      <c r="A711" s="15">
        <v>707</v>
      </c>
      <c r="B711" s="16" t="s">
        <v>1668</v>
      </c>
      <c r="C711" s="16" t="s">
        <v>1796</v>
      </c>
      <c r="D711" s="17"/>
      <c r="E711" s="17"/>
      <c r="F711" s="17"/>
      <c r="G711" s="18" t="str">
        <f t="shared" si="22"/>
        <v/>
      </c>
      <c r="H711" s="17"/>
      <c r="I711" s="17">
        <v>31.9</v>
      </c>
      <c r="J711" s="17"/>
      <c r="K711" s="18">
        <f t="shared" si="23"/>
        <v>0</v>
      </c>
      <c r="L711" s="22" t="s">
        <v>1797</v>
      </c>
    </row>
    <row r="712" s="1" customFormat="1" ht="12" customHeight="1" spans="1:12">
      <c r="A712" s="19">
        <v>708</v>
      </c>
      <c r="B712" s="16" t="s">
        <v>1668</v>
      </c>
      <c r="C712" s="16" t="s">
        <v>1798</v>
      </c>
      <c r="D712" s="17"/>
      <c r="E712" s="17"/>
      <c r="F712" s="17"/>
      <c r="G712" s="18" t="str">
        <f t="shared" si="22"/>
        <v/>
      </c>
      <c r="H712" s="17"/>
      <c r="I712" s="17">
        <v>18.82</v>
      </c>
      <c r="J712" s="17"/>
      <c r="K712" s="18">
        <f t="shared" si="23"/>
        <v>0</v>
      </c>
      <c r="L712" s="22" t="s">
        <v>1799</v>
      </c>
    </row>
    <row r="713" s="1" customFormat="1" ht="12" customHeight="1" spans="1:12">
      <c r="A713" s="15">
        <v>709</v>
      </c>
      <c r="B713" s="16" t="s">
        <v>1668</v>
      </c>
      <c r="C713" s="16" t="s">
        <v>1800</v>
      </c>
      <c r="D713" s="17"/>
      <c r="E713" s="17"/>
      <c r="F713" s="17"/>
      <c r="G713" s="18" t="str">
        <f t="shared" si="22"/>
        <v/>
      </c>
      <c r="H713" s="17">
        <v>2560</v>
      </c>
      <c r="I713" s="17">
        <v>2560</v>
      </c>
      <c r="J713" s="17">
        <v>2560</v>
      </c>
      <c r="K713" s="18">
        <f t="shared" si="23"/>
        <v>1</v>
      </c>
      <c r="L713" s="22" t="s">
        <v>1801</v>
      </c>
    </row>
    <row r="714" s="1" customFormat="1" ht="12" customHeight="1" spans="1:12">
      <c r="A714" s="19">
        <v>710</v>
      </c>
      <c r="B714" s="16" t="s">
        <v>1668</v>
      </c>
      <c r="C714" s="16" t="s">
        <v>1802</v>
      </c>
      <c r="D714" s="17"/>
      <c r="E714" s="17"/>
      <c r="F714" s="17"/>
      <c r="G714" s="18" t="str">
        <f t="shared" si="22"/>
        <v/>
      </c>
      <c r="H714" s="17"/>
      <c r="I714" s="17">
        <v>123.914</v>
      </c>
      <c r="J714" s="17">
        <v>123.914</v>
      </c>
      <c r="K714" s="18">
        <f t="shared" si="23"/>
        <v>1</v>
      </c>
      <c r="L714" s="22" t="s">
        <v>1803</v>
      </c>
    </row>
    <row r="715" s="1" customFormat="1" ht="12" customHeight="1" spans="1:12">
      <c r="A715" s="15">
        <v>711</v>
      </c>
      <c r="B715" s="16" t="s">
        <v>1668</v>
      </c>
      <c r="C715" s="16" t="s">
        <v>1804</v>
      </c>
      <c r="D715" s="17"/>
      <c r="E715" s="17"/>
      <c r="F715" s="17"/>
      <c r="G715" s="18" t="str">
        <f t="shared" si="22"/>
        <v/>
      </c>
      <c r="H715" s="17"/>
      <c r="I715" s="17">
        <v>550</v>
      </c>
      <c r="J715" s="17">
        <v>550</v>
      </c>
      <c r="K715" s="18">
        <f t="shared" si="23"/>
        <v>1</v>
      </c>
      <c r="L715" s="22" t="s">
        <v>1805</v>
      </c>
    </row>
    <row r="716" s="1" customFormat="1" ht="12" customHeight="1" spans="1:12">
      <c r="A716" s="19">
        <v>712</v>
      </c>
      <c r="B716" s="16" t="s">
        <v>1668</v>
      </c>
      <c r="C716" s="16" t="s">
        <v>1806</v>
      </c>
      <c r="D716" s="17"/>
      <c r="E716" s="17"/>
      <c r="F716" s="17"/>
      <c r="G716" s="18" t="str">
        <f t="shared" si="22"/>
        <v/>
      </c>
      <c r="H716" s="17"/>
      <c r="I716" s="17">
        <v>838.338708</v>
      </c>
      <c r="J716" s="17">
        <v>766.860919</v>
      </c>
      <c r="K716" s="18">
        <f t="shared" si="23"/>
        <v>0.914738770477958</v>
      </c>
      <c r="L716" s="22" t="s">
        <v>1807</v>
      </c>
    </row>
    <row r="717" s="1" customFormat="1" ht="12" customHeight="1" spans="1:12">
      <c r="A717" s="15">
        <v>713</v>
      </c>
      <c r="B717" s="16" t="s">
        <v>1668</v>
      </c>
      <c r="C717" s="16" t="s">
        <v>1808</v>
      </c>
      <c r="D717" s="17"/>
      <c r="E717" s="17"/>
      <c r="F717" s="17"/>
      <c r="G717" s="18" t="str">
        <f t="shared" si="22"/>
        <v/>
      </c>
      <c r="H717" s="17"/>
      <c r="I717" s="17">
        <v>58.54</v>
      </c>
      <c r="J717" s="17"/>
      <c r="K717" s="18">
        <f t="shared" si="23"/>
        <v>0</v>
      </c>
      <c r="L717" s="22" t="s">
        <v>1809</v>
      </c>
    </row>
    <row r="718" s="1" customFormat="1" ht="12" customHeight="1" spans="1:12">
      <c r="A718" s="19">
        <v>714</v>
      </c>
      <c r="B718" s="16" t="s">
        <v>1668</v>
      </c>
      <c r="C718" s="16" t="s">
        <v>1810</v>
      </c>
      <c r="D718" s="17"/>
      <c r="E718" s="17"/>
      <c r="F718" s="17"/>
      <c r="G718" s="18" t="str">
        <f t="shared" si="22"/>
        <v/>
      </c>
      <c r="H718" s="17"/>
      <c r="I718" s="17">
        <v>0.68</v>
      </c>
      <c r="J718" s="17">
        <v>0.68</v>
      </c>
      <c r="K718" s="18">
        <f t="shared" si="23"/>
        <v>1</v>
      </c>
      <c r="L718" s="22" t="s">
        <v>1811</v>
      </c>
    </row>
    <row r="719" s="1" customFormat="1" ht="12" customHeight="1" spans="1:12">
      <c r="A719" s="15">
        <v>715</v>
      </c>
      <c r="B719" s="16" t="s">
        <v>1668</v>
      </c>
      <c r="C719" s="16" t="s">
        <v>1812</v>
      </c>
      <c r="D719" s="17"/>
      <c r="E719" s="17"/>
      <c r="F719" s="17"/>
      <c r="G719" s="18" t="str">
        <f t="shared" si="22"/>
        <v/>
      </c>
      <c r="H719" s="17"/>
      <c r="I719" s="17">
        <v>5133.983333</v>
      </c>
      <c r="J719" s="17">
        <v>1855.916869</v>
      </c>
      <c r="K719" s="18">
        <f t="shared" si="23"/>
        <v>0.361496473327176</v>
      </c>
      <c r="L719" s="22" t="s">
        <v>1813</v>
      </c>
    </row>
    <row r="720" s="1" customFormat="1" ht="12" customHeight="1" spans="1:12">
      <c r="A720" s="19">
        <v>716</v>
      </c>
      <c r="B720" s="16" t="s">
        <v>1668</v>
      </c>
      <c r="C720" s="16" t="s">
        <v>1814</v>
      </c>
      <c r="D720" s="17"/>
      <c r="E720" s="17"/>
      <c r="F720" s="17"/>
      <c r="G720" s="18" t="str">
        <f t="shared" si="22"/>
        <v/>
      </c>
      <c r="H720" s="17"/>
      <c r="I720" s="17">
        <v>17.0541</v>
      </c>
      <c r="J720" s="17">
        <v>17.0541</v>
      </c>
      <c r="K720" s="18">
        <f t="shared" si="23"/>
        <v>1</v>
      </c>
      <c r="L720" s="22" t="s">
        <v>1815</v>
      </c>
    </row>
    <row r="721" s="1" customFormat="1" ht="12" customHeight="1" spans="1:12">
      <c r="A721" s="15">
        <v>717</v>
      </c>
      <c r="B721" s="16" t="s">
        <v>1668</v>
      </c>
      <c r="C721" s="16" t="s">
        <v>1816</v>
      </c>
      <c r="D721" s="17"/>
      <c r="E721" s="17"/>
      <c r="F721" s="17"/>
      <c r="G721" s="18" t="str">
        <f t="shared" si="22"/>
        <v/>
      </c>
      <c r="H721" s="17"/>
      <c r="I721" s="17">
        <v>7</v>
      </c>
      <c r="J721" s="17"/>
      <c r="K721" s="18">
        <f t="shared" si="23"/>
        <v>0</v>
      </c>
      <c r="L721" s="22" t="s">
        <v>1817</v>
      </c>
    </row>
    <row r="722" s="1" customFormat="1" ht="12" customHeight="1" spans="1:12">
      <c r="A722" s="19">
        <v>718</v>
      </c>
      <c r="B722" s="16" t="s">
        <v>1668</v>
      </c>
      <c r="C722" s="16" t="s">
        <v>1818</v>
      </c>
      <c r="D722" s="17"/>
      <c r="E722" s="17"/>
      <c r="F722" s="17"/>
      <c r="G722" s="18" t="str">
        <f t="shared" si="22"/>
        <v/>
      </c>
      <c r="H722" s="17"/>
      <c r="I722" s="17">
        <v>248</v>
      </c>
      <c r="J722" s="17">
        <v>248</v>
      </c>
      <c r="K722" s="18">
        <f t="shared" si="23"/>
        <v>1</v>
      </c>
      <c r="L722" s="22" t="s">
        <v>1819</v>
      </c>
    </row>
    <row r="723" s="1" customFormat="1" ht="12" customHeight="1" spans="1:12">
      <c r="A723" s="15">
        <v>719</v>
      </c>
      <c r="B723" s="16" t="s">
        <v>1668</v>
      </c>
      <c r="C723" s="16" t="s">
        <v>1820</v>
      </c>
      <c r="D723" s="17"/>
      <c r="E723" s="17"/>
      <c r="F723" s="17"/>
      <c r="G723" s="18" t="str">
        <f t="shared" si="22"/>
        <v/>
      </c>
      <c r="H723" s="17"/>
      <c r="I723" s="17">
        <v>187.4</v>
      </c>
      <c r="J723" s="17"/>
      <c r="K723" s="18">
        <f t="shared" si="23"/>
        <v>0</v>
      </c>
      <c r="L723" s="22" t="s">
        <v>1821</v>
      </c>
    </row>
    <row r="724" s="1" customFormat="1" ht="12" customHeight="1" spans="1:12">
      <c r="A724" s="19">
        <v>720</v>
      </c>
      <c r="B724" s="16" t="s">
        <v>1668</v>
      </c>
      <c r="C724" s="16" t="s">
        <v>1822</v>
      </c>
      <c r="D724" s="17"/>
      <c r="E724" s="17"/>
      <c r="F724" s="17"/>
      <c r="G724" s="18" t="str">
        <f t="shared" si="22"/>
        <v/>
      </c>
      <c r="H724" s="17"/>
      <c r="I724" s="17">
        <v>15.166667</v>
      </c>
      <c r="J724" s="17">
        <v>15.166667</v>
      </c>
      <c r="K724" s="18">
        <f t="shared" si="23"/>
        <v>1</v>
      </c>
      <c r="L724" s="22" t="s">
        <v>1805</v>
      </c>
    </row>
    <row r="725" s="1" customFormat="1" ht="12" customHeight="1" spans="1:12">
      <c r="A725" s="15">
        <v>721</v>
      </c>
      <c r="B725" s="16" t="s">
        <v>1668</v>
      </c>
      <c r="C725" s="16" t="s">
        <v>1823</v>
      </c>
      <c r="D725" s="17"/>
      <c r="E725" s="17"/>
      <c r="F725" s="17"/>
      <c r="G725" s="18" t="str">
        <f t="shared" si="22"/>
        <v/>
      </c>
      <c r="H725" s="17">
        <v>1000</v>
      </c>
      <c r="I725" s="17"/>
      <c r="J725" s="17"/>
      <c r="K725" s="18" t="str">
        <f t="shared" si="23"/>
        <v/>
      </c>
      <c r="L725" s="22" t="s">
        <v>1737</v>
      </c>
    </row>
    <row r="726" s="1" customFormat="1" ht="12" customHeight="1" spans="1:12">
      <c r="A726" s="19">
        <v>722</v>
      </c>
      <c r="B726" s="16" t="s">
        <v>1824</v>
      </c>
      <c r="C726" s="16" t="s">
        <v>1825</v>
      </c>
      <c r="D726" s="17">
        <v>5</v>
      </c>
      <c r="E726" s="17">
        <v>5</v>
      </c>
      <c r="F726" s="17">
        <v>5</v>
      </c>
      <c r="G726" s="18">
        <f t="shared" si="22"/>
        <v>1</v>
      </c>
      <c r="H726" s="17"/>
      <c r="I726" s="17"/>
      <c r="J726" s="17"/>
      <c r="K726" s="18" t="str">
        <f t="shared" si="23"/>
        <v/>
      </c>
      <c r="L726" s="22" t="s">
        <v>1557</v>
      </c>
    </row>
    <row r="727" s="1" customFormat="1" ht="12" customHeight="1" spans="1:12">
      <c r="A727" s="15">
        <v>723</v>
      </c>
      <c r="B727" s="16" t="s">
        <v>1826</v>
      </c>
      <c r="C727" s="16" t="s">
        <v>1827</v>
      </c>
      <c r="D727" s="17"/>
      <c r="E727" s="17">
        <v>65.24</v>
      </c>
      <c r="F727" s="17">
        <v>65.24</v>
      </c>
      <c r="G727" s="18">
        <f t="shared" si="22"/>
        <v>1</v>
      </c>
      <c r="H727" s="17"/>
      <c r="I727" s="17"/>
      <c r="J727" s="17"/>
      <c r="K727" s="18" t="str">
        <f t="shared" si="23"/>
        <v/>
      </c>
      <c r="L727" s="22" t="s">
        <v>1828</v>
      </c>
    </row>
    <row r="728" s="1" customFormat="1" ht="12" customHeight="1" spans="1:12">
      <c r="A728" s="19">
        <v>724</v>
      </c>
      <c r="B728" s="16" t="s">
        <v>1826</v>
      </c>
      <c r="C728" s="16" t="s">
        <v>1829</v>
      </c>
      <c r="D728" s="17"/>
      <c r="E728" s="17">
        <v>10.72</v>
      </c>
      <c r="F728" s="17">
        <v>10.72</v>
      </c>
      <c r="G728" s="18">
        <f t="shared" si="22"/>
        <v>1</v>
      </c>
      <c r="H728" s="17"/>
      <c r="I728" s="17"/>
      <c r="J728" s="17"/>
      <c r="K728" s="18" t="str">
        <f t="shared" si="23"/>
        <v/>
      </c>
      <c r="L728" s="22" t="s">
        <v>1828</v>
      </c>
    </row>
    <row r="729" s="1" customFormat="1" ht="12" customHeight="1" spans="1:12">
      <c r="A729" s="15">
        <v>725</v>
      </c>
      <c r="B729" s="16" t="s">
        <v>1826</v>
      </c>
      <c r="C729" s="16" t="s">
        <v>1830</v>
      </c>
      <c r="D729" s="17">
        <v>4</v>
      </c>
      <c r="E729" s="17">
        <v>4</v>
      </c>
      <c r="F729" s="17">
        <v>4</v>
      </c>
      <c r="G729" s="18">
        <f t="shared" si="22"/>
        <v>1</v>
      </c>
      <c r="H729" s="17"/>
      <c r="I729" s="17"/>
      <c r="J729" s="17"/>
      <c r="K729" s="18" t="str">
        <f t="shared" si="23"/>
        <v/>
      </c>
      <c r="L729" s="22" t="s">
        <v>1202</v>
      </c>
    </row>
    <row r="730" s="1" customFormat="1" ht="12" customHeight="1" spans="1:12">
      <c r="A730" s="19">
        <v>726</v>
      </c>
      <c r="B730" s="16" t="s">
        <v>1826</v>
      </c>
      <c r="C730" s="16" t="s">
        <v>1831</v>
      </c>
      <c r="D730" s="17">
        <v>11</v>
      </c>
      <c r="E730" s="17">
        <v>11</v>
      </c>
      <c r="F730" s="17">
        <v>11</v>
      </c>
      <c r="G730" s="18">
        <f t="shared" si="22"/>
        <v>1</v>
      </c>
      <c r="H730" s="17"/>
      <c r="I730" s="17"/>
      <c r="J730" s="17"/>
      <c r="K730" s="18" t="str">
        <f t="shared" si="23"/>
        <v/>
      </c>
      <c r="L730" s="22" t="s">
        <v>1733</v>
      </c>
    </row>
    <row r="731" s="1" customFormat="1" ht="12" customHeight="1" spans="1:12">
      <c r="A731" s="15">
        <v>727</v>
      </c>
      <c r="B731" s="16" t="s">
        <v>1826</v>
      </c>
      <c r="C731" s="16" t="s">
        <v>1714</v>
      </c>
      <c r="D731" s="17">
        <v>3.6</v>
      </c>
      <c r="E731" s="17">
        <v>3.6</v>
      </c>
      <c r="F731" s="17">
        <v>3.0442</v>
      </c>
      <c r="G731" s="18">
        <f t="shared" si="22"/>
        <v>0.845611111111111</v>
      </c>
      <c r="H731" s="17"/>
      <c r="I731" s="17"/>
      <c r="J731" s="17"/>
      <c r="K731" s="18" t="str">
        <f t="shared" si="23"/>
        <v/>
      </c>
      <c r="L731" s="22" t="s">
        <v>1832</v>
      </c>
    </row>
    <row r="732" s="1" customFormat="1" ht="12" customHeight="1" spans="1:12">
      <c r="A732" s="19">
        <v>728</v>
      </c>
      <c r="B732" s="16" t="s">
        <v>1826</v>
      </c>
      <c r="C732" s="16" t="s">
        <v>1833</v>
      </c>
      <c r="D732" s="17">
        <v>20</v>
      </c>
      <c r="E732" s="17"/>
      <c r="F732" s="17"/>
      <c r="G732" s="18" t="str">
        <f t="shared" si="22"/>
        <v/>
      </c>
      <c r="H732" s="17"/>
      <c r="I732" s="17"/>
      <c r="J732" s="17"/>
      <c r="K732" s="18" t="str">
        <f t="shared" si="23"/>
        <v/>
      </c>
      <c r="L732" s="22" t="s">
        <v>1557</v>
      </c>
    </row>
    <row r="733" s="1" customFormat="1" ht="12" customHeight="1" spans="1:12">
      <c r="A733" s="15">
        <v>729</v>
      </c>
      <c r="B733" s="16" t="s">
        <v>1826</v>
      </c>
      <c r="C733" s="16" t="s">
        <v>1834</v>
      </c>
      <c r="D733" s="17">
        <v>5</v>
      </c>
      <c r="E733" s="17">
        <v>5</v>
      </c>
      <c r="F733" s="17">
        <v>4.33104</v>
      </c>
      <c r="G733" s="18">
        <f t="shared" si="22"/>
        <v>0.866208</v>
      </c>
      <c r="H733" s="17"/>
      <c r="I733" s="17"/>
      <c r="J733" s="17"/>
      <c r="K733" s="18" t="str">
        <f t="shared" si="23"/>
        <v/>
      </c>
      <c r="L733" s="22" t="s">
        <v>1557</v>
      </c>
    </row>
    <row r="734" s="1" customFormat="1" ht="12" customHeight="1" spans="1:12">
      <c r="A734" s="19">
        <v>730</v>
      </c>
      <c r="B734" s="16" t="s">
        <v>1826</v>
      </c>
      <c r="C734" s="16" t="s">
        <v>1835</v>
      </c>
      <c r="D734" s="17">
        <v>400</v>
      </c>
      <c r="E734" s="17">
        <v>381</v>
      </c>
      <c r="F734" s="17"/>
      <c r="G734" s="18">
        <f t="shared" si="22"/>
        <v>0</v>
      </c>
      <c r="H734" s="17"/>
      <c r="I734" s="17"/>
      <c r="J734" s="17"/>
      <c r="K734" s="18" t="str">
        <f t="shared" si="23"/>
        <v/>
      </c>
      <c r="L734" s="22" t="s">
        <v>1557</v>
      </c>
    </row>
    <row r="735" s="1" customFormat="1" ht="12" customHeight="1" spans="1:12">
      <c r="A735" s="15">
        <v>731</v>
      </c>
      <c r="B735" s="16" t="s">
        <v>1826</v>
      </c>
      <c r="C735" s="16" t="s">
        <v>1836</v>
      </c>
      <c r="D735" s="17">
        <v>50</v>
      </c>
      <c r="E735" s="17">
        <v>8.32</v>
      </c>
      <c r="F735" s="17">
        <v>7.6748</v>
      </c>
      <c r="G735" s="18">
        <f t="shared" si="22"/>
        <v>0.922451923076923</v>
      </c>
      <c r="H735" s="17"/>
      <c r="I735" s="17"/>
      <c r="J735" s="17"/>
      <c r="K735" s="18" t="str">
        <f t="shared" si="23"/>
        <v/>
      </c>
      <c r="L735" s="22" t="s">
        <v>1202</v>
      </c>
    </row>
    <row r="736" s="1" customFormat="1" ht="12" customHeight="1" spans="1:12">
      <c r="A736" s="19">
        <v>732</v>
      </c>
      <c r="B736" s="16" t="s">
        <v>1826</v>
      </c>
      <c r="C736" s="16" t="s">
        <v>1837</v>
      </c>
      <c r="D736" s="17"/>
      <c r="E736" s="17">
        <v>24</v>
      </c>
      <c r="F736" s="17">
        <v>4</v>
      </c>
      <c r="G736" s="18">
        <f t="shared" si="22"/>
        <v>0.166666666666667</v>
      </c>
      <c r="H736" s="17"/>
      <c r="I736" s="17"/>
      <c r="J736" s="17"/>
      <c r="K736" s="18" t="str">
        <f t="shared" si="23"/>
        <v/>
      </c>
      <c r="L736" s="22" t="s">
        <v>1838</v>
      </c>
    </row>
    <row r="737" s="1" customFormat="1" ht="12" customHeight="1" spans="1:12">
      <c r="A737" s="15">
        <v>733</v>
      </c>
      <c r="B737" s="16" t="s">
        <v>1826</v>
      </c>
      <c r="C737" s="16" t="s">
        <v>1839</v>
      </c>
      <c r="D737" s="17"/>
      <c r="E737" s="17">
        <v>36</v>
      </c>
      <c r="F737" s="17">
        <v>36</v>
      </c>
      <c r="G737" s="18">
        <f t="shared" si="22"/>
        <v>1</v>
      </c>
      <c r="H737" s="17"/>
      <c r="I737" s="17"/>
      <c r="J737" s="17"/>
      <c r="K737" s="18" t="str">
        <f t="shared" si="23"/>
        <v/>
      </c>
      <c r="L737" s="22" t="s">
        <v>1840</v>
      </c>
    </row>
    <row r="738" s="1" customFormat="1" ht="12" customHeight="1" spans="1:12">
      <c r="A738" s="19">
        <v>734</v>
      </c>
      <c r="B738" s="16" t="s">
        <v>1826</v>
      </c>
      <c r="C738" s="16" t="s">
        <v>1841</v>
      </c>
      <c r="D738" s="17"/>
      <c r="E738" s="17">
        <v>16</v>
      </c>
      <c r="F738" s="17">
        <v>16</v>
      </c>
      <c r="G738" s="18">
        <f t="shared" si="22"/>
        <v>1</v>
      </c>
      <c r="H738" s="17"/>
      <c r="I738" s="17"/>
      <c r="J738" s="17"/>
      <c r="K738" s="18" t="str">
        <f t="shared" si="23"/>
        <v/>
      </c>
      <c r="L738" s="22" t="s">
        <v>1842</v>
      </c>
    </row>
    <row r="739" s="1" customFormat="1" ht="12" customHeight="1" spans="1:12">
      <c r="A739" s="15">
        <v>735</v>
      </c>
      <c r="B739" s="16" t="s">
        <v>1826</v>
      </c>
      <c r="C739" s="16" t="s">
        <v>1843</v>
      </c>
      <c r="D739" s="17"/>
      <c r="E739" s="17">
        <v>49.383004</v>
      </c>
      <c r="F739" s="17">
        <v>30.816996</v>
      </c>
      <c r="G739" s="18">
        <f t="shared" si="22"/>
        <v>0.624040530219668</v>
      </c>
      <c r="H739" s="17"/>
      <c r="I739" s="17"/>
      <c r="J739" s="17"/>
      <c r="K739" s="18" t="str">
        <f t="shared" si="23"/>
        <v/>
      </c>
      <c r="L739" s="22" t="s">
        <v>1844</v>
      </c>
    </row>
    <row r="740" s="1" customFormat="1" ht="12" customHeight="1" spans="1:12">
      <c r="A740" s="19">
        <v>736</v>
      </c>
      <c r="B740" s="16" t="s">
        <v>1826</v>
      </c>
      <c r="C740" s="16" t="s">
        <v>1845</v>
      </c>
      <c r="D740" s="17">
        <v>1800</v>
      </c>
      <c r="E740" s="17"/>
      <c r="F740" s="17"/>
      <c r="G740" s="18" t="str">
        <f t="shared" si="22"/>
        <v/>
      </c>
      <c r="H740" s="17"/>
      <c r="I740" s="17"/>
      <c r="J740" s="17"/>
      <c r="K740" s="18" t="str">
        <f t="shared" si="23"/>
        <v/>
      </c>
      <c r="L740" s="22" t="s">
        <v>1846</v>
      </c>
    </row>
    <row r="741" s="1" customFormat="1" ht="12" customHeight="1" spans="1:12">
      <c r="A741" s="15">
        <v>737</v>
      </c>
      <c r="B741" s="16" t="s">
        <v>1826</v>
      </c>
      <c r="C741" s="16" t="s">
        <v>1847</v>
      </c>
      <c r="D741" s="17"/>
      <c r="E741" s="17">
        <v>13.68</v>
      </c>
      <c r="F741" s="17">
        <v>13.68</v>
      </c>
      <c r="G741" s="18">
        <f t="shared" si="22"/>
        <v>1</v>
      </c>
      <c r="H741" s="17"/>
      <c r="I741" s="17"/>
      <c r="J741" s="17"/>
      <c r="K741" s="18" t="str">
        <f t="shared" si="23"/>
        <v/>
      </c>
      <c r="L741" s="22" t="s">
        <v>1848</v>
      </c>
    </row>
    <row r="742" s="1" customFormat="1" ht="12" customHeight="1" spans="1:12">
      <c r="A742" s="19">
        <v>738</v>
      </c>
      <c r="B742" s="16" t="s">
        <v>1826</v>
      </c>
      <c r="C742" s="16" t="s">
        <v>1849</v>
      </c>
      <c r="D742" s="17"/>
      <c r="E742" s="17">
        <v>62.76</v>
      </c>
      <c r="F742" s="17">
        <v>62.76</v>
      </c>
      <c r="G742" s="18">
        <f t="shared" si="22"/>
        <v>1</v>
      </c>
      <c r="H742" s="17"/>
      <c r="I742" s="17"/>
      <c r="J742" s="17"/>
      <c r="K742" s="18" t="str">
        <f t="shared" si="23"/>
        <v/>
      </c>
      <c r="L742" s="22" t="s">
        <v>1848</v>
      </c>
    </row>
    <row r="743" s="1" customFormat="1" ht="12" customHeight="1" spans="1:12">
      <c r="A743" s="15">
        <v>739</v>
      </c>
      <c r="B743" s="16" t="s">
        <v>1826</v>
      </c>
      <c r="C743" s="16" t="s">
        <v>1850</v>
      </c>
      <c r="D743" s="17"/>
      <c r="E743" s="17">
        <v>32.15</v>
      </c>
      <c r="F743" s="17">
        <v>32.15</v>
      </c>
      <c r="G743" s="18">
        <f t="shared" si="22"/>
        <v>1</v>
      </c>
      <c r="H743" s="17"/>
      <c r="I743" s="17"/>
      <c r="J743" s="17"/>
      <c r="K743" s="18" t="str">
        <f t="shared" si="23"/>
        <v/>
      </c>
      <c r="L743" s="22" t="s">
        <v>1848</v>
      </c>
    </row>
    <row r="744" s="1" customFormat="1" ht="12" customHeight="1" spans="1:12">
      <c r="A744" s="19">
        <v>740</v>
      </c>
      <c r="B744" s="16" t="s">
        <v>1826</v>
      </c>
      <c r="C744" s="16" t="s">
        <v>1851</v>
      </c>
      <c r="D744" s="17"/>
      <c r="E744" s="17">
        <v>54.77</v>
      </c>
      <c r="F744" s="17">
        <v>54.77</v>
      </c>
      <c r="G744" s="18">
        <f t="shared" si="22"/>
        <v>1</v>
      </c>
      <c r="H744" s="17"/>
      <c r="I744" s="17"/>
      <c r="J744" s="17"/>
      <c r="K744" s="18" t="str">
        <f t="shared" si="23"/>
        <v/>
      </c>
      <c r="L744" s="22" t="s">
        <v>1680</v>
      </c>
    </row>
    <row r="745" s="1" customFormat="1" ht="12" customHeight="1" spans="1:12">
      <c r="A745" s="15">
        <v>741</v>
      </c>
      <c r="B745" s="16" t="s">
        <v>1826</v>
      </c>
      <c r="C745" s="16" t="s">
        <v>1852</v>
      </c>
      <c r="D745" s="17"/>
      <c r="E745" s="17">
        <v>69.94</v>
      </c>
      <c r="F745" s="17">
        <v>69.94</v>
      </c>
      <c r="G745" s="18">
        <f t="shared" si="22"/>
        <v>1</v>
      </c>
      <c r="H745" s="17"/>
      <c r="I745" s="17"/>
      <c r="J745" s="17"/>
      <c r="K745" s="18" t="str">
        <f t="shared" si="23"/>
        <v/>
      </c>
      <c r="L745" s="22" t="s">
        <v>1680</v>
      </c>
    </row>
    <row r="746" s="1" customFormat="1" ht="12" customHeight="1" spans="1:12">
      <c r="A746" s="19">
        <v>742</v>
      </c>
      <c r="B746" s="16" t="s">
        <v>1826</v>
      </c>
      <c r="C746" s="16" t="s">
        <v>1853</v>
      </c>
      <c r="D746" s="17"/>
      <c r="E746" s="17">
        <v>37.41</v>
      </c>
      <c r="F746" s="17">
        <v>37.41</v>
      </c>
      <c r="G746" s="18">
        <f t="shared" si="22"/>
        <v>1</v>
      </c>
      <c r="H746" s="17"/>
      <c r="I746" s="17"/>
      <c r="J746" s="17"/>
      <c r="K746" s="18" t="str">
        <f t="shared" si="23"/>
        <v/>
      </c>
      <c r="L746" s="22" t="s">
        <v>1680</v>
      </c>
    </row>
    <row r="747" s="1" customFormat="1" ht="12" customHeight="1" spans="1:12">
      <c r="A747" s="15">
        <v>743</v>
      </c>
      <c r="B747" s="16" t="s">
        <v>1826</v>
      </c>
      <c r="C747" s="16" t="s">
        <v>1854</v>
      </c>
      <c r="D747" s="17"/>
      <c r="E747" s="17">
        <v>46.3</v>
      </c>
      <c r="F747" s="17">
        <v>46.3</v>
      </c>
      <c r="G747" s="18">
        <f t="shared" si="22"/>
        <v>1</v>
      </c>
      <c r="H747" s="17"/>
      <c r="I747" s="17"/>
      <c r="J747" s="17"/>
      <c r="K747" s="18" t="str">
        <f t="shared" si="23"/>
        <v/>
      </c>
      <c r="L747" s="22" t="s">
        <v>1680</v>
      </c>
    </row>
    <row r="748" s="1" customFormat="1" ht="12" customHeight="1" spans="1:12">
      <c r="A748" s="19">
        <v>744</v>
      </c>
      <c r="B748" s="16" t="s">
        <v>1826</v>
      </c>
      <c r="C748" s="16" t="s">
        <v>1855</v>
      </c>
      <c r="D748" s="17"/>
      <c r="E748" s="17">
        <v>10.81</v>
      </c>
      <c r="F748" s="17">
        <v>10.81</v>
      </c>
      <c r="G748" s="18">
        <f t="shared" si="22"/>
        <v>1</v>
      </c>
      <c r="H748" s="17"/>
      <c r="I748" s="17"/>
      <c r="J748" s="17"/>
      <c r="K748" s="18" t="str">
        <f t="shared" si="23"/>
        <v/>
      </c>
      <c r="L748" s="22" t="s">
        <v>1848</v>
      </c>
    </row>
    <row r="749" s="1" customFormat="1" ht="12" customHeight="1" spans="1:12">
      <c r="A749" s="15">
        <v>745</v>
      </c>
      <c r="B749" s="16" t="s">
        <v>1826</v>
      </c>
      <c r="C749" s="16" t="s">
        <v>1856</v>
      </c>
      <c r="D749" s="17"/>
      <c r="E749" s="17">
        <v>25.34</v>
      </c>
      <c r="F749" s="17">
        <v>25.34</v>
      </c>
      <c r="G749" s="18">
        <f t="shared" si="22"/>
        <v>1</v>
      </c>
      <c r="H749" s="17"/>
      <c r="I749" s="17"/>
      <c r="J749" s="17"/>
      <c r="K749" s="18" t="str">
        <f t="shared" si="23"/>
        <v/>
      </c>
      <c r="L749" s="22" t="s">
        <v>1848</v>
      </c>
    </row>
    <row r="750" s="1" customFormat="1" ht="12" customHeight="1" spans="1:12">
      <c r="A750" s="19">
        <v>746</v>
      </c>
      <c r="B750" s="16" t="s">
        <v>1826</v>
      </c>
      <c r="C750" s="16" t="s">
        <v>1857</v>
      </c>
      <c r="D750" s="17"/>
      <c r="E750" s="17">
        <v>455</v>
      </c>
      <c r="F750" s="17">
        <v>455</v>
      </c>
      <c r="G750" s="18">
        <f t="shared" si="22"/>
        <v>1</v>
      </c>
      <c r="H750" s="17"/>
      <c r="I750" s="17"/>
      <c r="J750" s="17"/>
      <c r="K750" s="18" t="str">
        <f t="shared" si="23"/>
        <v/>
      </c>
      <c r="L750" s="22" t="s">
        <v>1848</v>
      </c>
    </row>
    <row r="751" s="1" customFormat="1" ht="12" customHeight="1" spans="1:12">
      <c r="A751" s="15">
        <v>747</v>
      </c>
      <c r="B751" s="16" t="s">
        <v>1826</v>
      </c>
      <c r="C751" s="16" t="s">
        <v>1858</v>
      </c>
      <c r="D751" s="17"/>
      <c r="E751" s="17">
        <v>12.04</v>
      </c>
      <c r="F751" s="17">
        <v>12.04</v>
      </c>
      <c r="G751" s="18">
        <f t="shared" si="22"/>
        <v>1</v>
      </c>
      <c r="H751" s="17"/>
      <c r="I751" s="17"/>
      <c r="J751" s="17"/>
      <c r="K751" s="18" t="str">
        <f t="shared" si="23"/>
        <v/>
      </c>
      <c r="L751" s="22" t="s">
        <v>1848</v>
      </c>
    </row>
    <row r="752" s="1" customFormat="1" ht="12" customHeight="1" spans="1:12">
      <c r="A752" s="19">
        <v>748</v>
      </c>
      <c r="B752" s="16" t="s">
        <v>1826</v>
      </c>
      <c r="C752" s="16" t="s">
        <v>1859</v>
      </c>
      <c r="D752" s="17"/>
      <c r="E752" s="17">
        <v>205.25</v>
      </c>
      <c r="F752" s="17">
        <v>205.25</v>
      </c>
      <c r="G752" s="18">
        <f t="shared" si="22"/>
        <v>1</v>
      </c>
      <c r="H752" s="17"/>
      <c r="I752" s="17"/>
      <c r="J752" s="17"/>
      <c r="K752" s="18" t="str">
        <f t="shared" si="23"/>
        <v/>
      </c>
      <c r="L752" s="22" t="s">
        <v>1848</v>
      </c>
    </row>
    <row r="753" s="1" customFormat="1" ht="12" customHeight="1" spans="1:12">
      <c r="A753" s="15">
        <v>749</v>
      </c>
      <c r="B753" s="16" t="s">
        <v>1826</v>
      </c>
      <c r="C753" s="16" t="s">
        <v>1860</v>
      </c>
      <c r="D753" s="17"/>
      <c r="E753" s="17">
        <v>90.2</v>
      </c>
      <c r="F753" s="17">
        <v>90.2</v>
      </c>
      <c r="G753" s="18">
        <f t="shared" si="22"/>
        <v>1</v>
      </c>
      <c r="H753" s="17"/>
      <c r="I753" s="17"/>
      <c r="J753" s="17"/>
      <c r="K753" s="18" t="str">
        <f t="shared" si="23"/>
        <v/>
      </c>
      <c r="L753" s="22" t="s">
        <v>1848</v>
      </c>
    </row>
    <row r="754" s="1" customFormat="1" ht="12" customHeight="1" spans="1:12">
      <c r="A754" s="19">
        <v>750</v>
      </c>
      <c r="B754" s="16" t="s">
        <v>1826</v>
      </c>
      <c r="C754" s="16" t="s">
        <v>1861</v>
      </c>
      <c r="D754" s="17"/>
      <c r="E754" s="17">
        <v>63.35</v>
      </c>
      <c r="F754" s="17">
        <v>63.35</v>
      </c>
      <c r="G754" s="18">
        <f t="shared" si="22"/>
        <v>1</v>
      </c>
      <c r="H754" s="17"/>
      <c r="I754" s="17"/>
      <c r="J754" s="17"/>
      <c r="K754" s="18" t="str">
        <f t="shared" si="23"/>
        <v/>
      </c>
      <c r="L754" s="22" t="s">
        <v>1848</v>
      </c>
    </row>
    <row r="755" s="1" customFormat="1" ht="12" customHeight="1" spans="1:12">
      <c r="A755" s="15">
        <v>751</v>
      </c>
      <c r="B755" s="16" t="s">
        <v>1826</v>
      </c>
      <c r="C755" s="16" t="s">
        <v>1862</v>
      </c>
      <c r="D755" s="17"/>
      <c r="E755" s="17">
        <v>51</v>
      </c>
      <c r="F755" s="17">
        <v>51</v>
      </c>
      <c r="G755" s="18">
        <f t="shared" si="22"/>
        <v>1</v>
      </c>
      <c r="H755" s="17"/>
      <c r="I755" s="17"/>
      <c r="J755" s="17"/>
      <c r="K755" s="18" t="str">
        <f t="shared" si="23"/>
        <v/>
      </c>
      <c r="L755" s="22" t="s">
        <v>1848</v>
      </c>
    </row>
    <row r="756" s="1" customFormat="1" ht="12" customHeight="1" spans="1:12">
      <c r="A756" s="19">
        <v>752</v>
      </c>
      <c r="B756" s="16" t="s">
        <v>1826</v>
      </c>
      <c r="C756" s="16" t="s">
        <v>1863</v>
      </c>
      <c r="D756" s="17"/>
      <c r="E756" s="17">
        <v>110</v>
      </c>
      <c r="F756" s="17">
        <v>110</v>
      </c>
      <c r="G756" s="18">
        <f t="shared" si="22"/>
        <v>1</v>
      </c>
      <c r="H756" s="17"/>
      <c r="I756" s="17"/>
      <c r="J756" s="17"/>
      <c r="K756" s="18" t="str">
        <f t="shared" si="23"/>
        <v/>
      </c>
      <c r="L756" s="22" t="s">
        <v>1848</v>
      </c>
    </row>
    <row r="757" s="1" customFormat="1" ht="12" customHeight="1" spans="1:12">
      <c r="A757" s="15">
        <v>753</v>
      </c>
      <c r="B757" s="16" t="s">
        <v>1826</v>
      </c>
      <c r="C757" s="16" t="s">
        <v>1864</v>
      </c>
      <c r="D757" s="17"/>
      <c r="E757" s="17">
        <v>50</v>
      </c>
      <c r="F757" s="17">
        <v>50</v>
      </c>
      <c r="G757" s="18">
        <f t="shared" si="22"/>
        <v>1</v>
      </c>
      <c r="H757" s="17"/>
      <c r="I757" s="17"/>
      <c r="J757" s="17"/>
      <c r="K757" s="18" t="str">
        <f t="shared" si="23"/>
        <v/>
      </c>
      <c r="L757" s="22" t="s">
        <v>1848</v>
      </c>
    </row>
    <row r="758" s="1" customFormat="1" ht="12" customHeight="1" spans="1:12">
      <c r="A758" s="19">
        <v>754</v>
      </c>
      <c r="B758" s="16" t="s">
        <v>1826</v>
      </c>
      <c r="C758" s="16" t="s">
        <v>1865</v>
      </c>
      <c r="D758" s="17"/>
      <c r="E758" s="17">
        <v>50</v>
      </c>
      <c r="F758" s="17">
        <v>50</v>
      </c>
      <c r="G758" s="18">
        <f t="shared" si="22"/>
        <v>1</v>
      </c>
      <c r="H758" s="17"/>
      <c r="I758" s="17"/>
      <c r="J758" s="17"/>
      <c r="K758" s="18" t="str">
        <f t="shared" si="23"/>
        <v/>
      </c>
      <c r="L758" s="22" t="s">
        <v>1848</v>
      </c>
    </row>
    <row r="759" s="1" customFormat="1" ht="12" customHeight="1" spans="1:12">
      <c r="A759" s="15">
        <v>755</v>
      </c>
      <c r="B759" s="16" t="s">
        <v>1826</v>
      </c>
      <c r="C759" s="16" t="s">
        <v>1866</v>
      </c>
      <c r="D759" s="17">
        <v>4</v>
      </c>
      <c r="E759" s="17">
        <v>3.463</v>
      </c>
      <c r="F759" s="17">
        <v>3.463</v>
      </c>
      <c r="G759" s="18">
        <f t="shared" si="22"/>
        <v>1</v>
      </c>
      <c r="H759" s="17"/>
      <c r="I759" s="17"/>
      <c r="J759" s="17"/>
      <c r="K759" s="18" t="str">
        <f t="shared" si="23"/>
        <v/>
      </c>
      <c r="L759" s="22" t="s">
        <v>1733</v>
      </c>
    </row>
    <row r="760" s="1" customFormat="1" ht="12" customHeight="1" spans="1:12">
      <c r="A760" s="19">
        <v>756</v>
      </c>
      <c r="B760" s="16" t="s">
        <v>1826</v>
      </c>
      <c r="C760" s="16" t="s">
        <v>731</v>
      </c>
      <c r="D760" s="17">
        <v>10.66</v>
      </c>
      <c r="E760" s="17">
        <v>10.66</v>
      </c>
      <c r="F760" s="17">
        <v>7.453701</v>
      </c>
      <c r="G760" s="18">
        <f t="shared" si="22"/>
        <v>0.69922148217636</v>
      </c>
      <c r="H760" s="17"/>
      <c r="I760" s="17"/>
      <c r="J760" s="17"/>
      <c r="K760" s="18" t="str">
        <f t="shared" si="23"/>
        <v/>
      </c>
      <c r="L760" s="22" t="s">
        <v>1733</v>
      </c>
    </row>
    <row r="761" s="1" customFormat="1" ht="12" customHeight="1" spans="1:12">
      <c r="A761" s="15">
        <v>757</v>
      </c>
      <c r="B761" s="16" t="s">
        <v>1826</v>
      </c>
      <c r="C761" s="16" t="s">
        <v>1867</v>
      </c>
      <c r="D761" s="17">
        <v>10</v>
      </c>
      <c r="E761" s="17">
        <v>10</v>
      </c>
      <c r="F761" s="17">
        <v>5.444709</v>
      </c>
      <c r="G761" s="18">
        <f t="shared" si="22"/>
        <v>0.5444709</v>
      </c>
      <c r="H761" s="17"/>
      <c r="I761" s="17"/>
      <c r="J761" s="17"/>
      <c r="K761" s="18" t="str">
        <f t="shared" si="23"/>
        <v/>
      </c>
      <c r="L761" s="22" t="s">
        <v>1868</v>
      </c>
    </row>
    <row r="762" s="1" customFormat="1" ht="12" customHeight="1" spans="1:12">
      <c r="A762" s="19">
        <v>758</v>
      </c>
      <c r="B762" s="16" t="s">
        <v>1826</v>
      </c>
      <c r="C762" s="16" t="s">
        <v>1869</v>
      </c>
      <c r="D762" s="17">
        <v>25</v>
      </c>
      <c r="E762" s="17">
        <v>25</v>
      </c>
      <c r="F762" s="17">
        <v>25</v>
      </c>
      <c r="G762" s="18">
        <f t="shared" si="22"/>
        <v>1</v>
      </c>
      <c r="H762" s="17"/>
      <c r="I762" s="17"/>
      <c r="J762" s="17"/>
      <c r="K762" s="18" t="str">
        <f t="shared" si="23"/>
        <v/>
      </c>
      <c r="L762" s="22" t="s">
        <v>1870</v>
      </c>
    </row>
    <row r="763" s="1" customFormat="1" ht="12" customHeight="1" spans="1:12">
      <c r="A763" s="15">
        <v>759</v>
      </c>
      <c r="B763" s="16" t="s">
        <v>1826</v>
      </c>
      <c r="C763" s="16" t="s">
        <v>1871</v>
      </c>
      <c r="D763" s="17"/>
      <c r="E763" s="17"/>
      <c r="F763" s="17">
        <v>0.00515</v>
      </c>
      <c r="G763" s="18" t="str">
        <f t="shared" si="22"/>
        <v/>
      </c>
      <c r="H763" s="17"/>
      <c r="I763" s="17"/>
      <c r="J763" s="17"/>
      <c r="K763" s="18" t="str">
        <f t="shared" si="23"/>
        <v/>
      </c>
      <c r="L763" s="22" t="s">
        <v>1872</v>
      </c>
    </row>
    <row r="764" s="1" customFormat="1" ht="12" customHeight="1" spans="1:12">
      <c r="A764" s="19">
        <v>760</v>
      </c>
      <c r="B764" s="16" t="s">
        <v>1826</v>
      </c>
      <c r="C764" s="16" t="s">
        <v>1873</v>
      </c>
      <c r="D764" s="17">
        <v>270</v>
      </c>
      <c r="E764" s="17">
        <v>270</v>
      </c>
      <c r="F764" s="17">
        <v>270</v>
      </c>
      <c r="G764" s="18">
        <f t="shared" si="22"/>
        <v>1</v>
      </c>
      <c r="H764" s="17"/>
      <c r="I764" s="17"/>
      <c r="J764" s="17"/>
      <c r="K764" s="18" t="str">
        <f t="shared" si="23"/>
        <v/>
      </c>
      <c r="L764" s="22" t="s">
        <v>1678</v>
      </c>
    </row>
    <row r="765" s="1" customFormat="1" ht="12" customHeight="1" spans="1:12">
      <c r="A765" s="15">
        <v>761</v>
      </c>
      <c r="B765" s="16" t="s">
        <v>1826</v>
      </c>
      <c r="C765" s="16" t="s">
        <v>1874</v>
      </c>
      <c r="D765" s="17">
        <v>400</v>
      </c>
      <c r="E765" s="17">
        <v>400</v>
      </c>
      <c r="F765" s="17">
        <v>400</v>
      </c>
      <c r="G765" s="18">
        <f t="shared" si="22"/>
        <v>1</v>
      </c>
      <c r="H765" s="17"/>
      <c r="I765" s="17"/>
      <c r="J765" s="17"/>
      <c r="K765" s="18" t="str">
        <f t="shared" si="23"/>
        <v/>
      </c>
      <c r="L765" s="22" t="s">
        <v>1678</v>
      </c>
    </row>
    <row r="766" s="1" customFormat="1" ht="12" customHeight="1" spans="1:12">
      <c r="A766" s="19">
        <v>762</v>
      </c>
      <c r="B766" s="16" t="s">
        <v>1826</v>
      </c>
      <c r="C766" s="16" t="s">
        <v>1875</v>
      </c>
      <c r="D766" s="17">
        <v>500</v>
      </c>
      <c r="E766" s="17"/>
      <c r="F766" s="17"/>
      <c r="G766" s="18" t="str">
        <f t="shared" si="22"/>
        <v/>
      </c>
      <c r="H766" s="17"/>
      <c r="I766" s="17"/>
      <c r="J766" s="17"/>
      <c r="K766" s="18" t="str">
        <f t="shared" si="23"/>
        <v/>
      </c>
      <c r="L766" s="22" t="s">
        <v>1876</v>
      </c>
    </row>
    <row r="767" s="1" customFormat="1" ht="12" customHeight="1" spans="1:12">
      <c r="A767" s="15">
        <v>763</v>
      </c>
      <c r="B767" s="16" t="s">
        <v>1826</v>
      </c>
      <c r="C767" s="16" t="s">
        <v>1877</v>
      </c>
      <c r="D767" s="17">
        <v>44.8</v>
      </c>
      <c r="E767" s="17">
        <v>44.8</v>
      </c>
      <c r="F767" s="17"/>
      <c r="G767" s="18">
        <f t="shared" si="22"/>
        <v>0</v>
      </c>
      <c r="H767" s="17"/>
      <c r="I767" s="17"/>
      <c r="J767" s="17"/>
      <c r="K767" s="18" t="str">
        <f t="shared" si="23"/>
        <v/>
      </c>
      <c r="L767" s="22" t="s">
        <v>1878</v>
      </c>
    </row>
    <row r="768" s="1" customFormat="1" ht="12" customHeight="1" spans="1:12">
      <c r="A768" s="19">
        <v>764</v>
      </c>
      <c r="B768" s="16" t="s">
        <v>1826</v>
      </c>
      <c r="C768" s="16" t="s">
        <v>1879</v>
      </c>
      <c r="D768" s="17">
        <v>100</v>
      </c>
      <c r="E768" s="17"/>
      <c r="F768" s="17"/>
      <c r="G768" s="18" t="str">
        <f t="shared" si="22"/>
        <v/>
      </c>
      <c r="H768" s="17"/>
      <c r="I768" s="17"/>
      <c r="J768" s="17"/>
      <c r="K768" s="18" t="str">
        <f t="shared" si="23"/>
        <v/>
      </c>
      <c r="L768" s="22" t="s">
        <v>690</v>
      </c>
    </row>
    <row r="769" s="1" customFormat="1" ht="12" customHeight="1" spans="1:12">
      <c r="A769" s="15">
        <v>765</v>
      </c>
      <c r="B769" s="16" t="s">
        <v>1826</v>
      </c>
      <c r="C769" s="16" t="s">
        <v>1879</v>
      </c>
      <c r="D769" s="17"/>
      <c r="E769" s="17">
        <v>20</v>
      </c>
      <c r="F769" s="17">
        <v>20</v>
      </c>
      <c r="G769" s="18">
        <f t="shared" si="22"/>
        <v>1</v>
      </c>
      <c r="H769" s="17"/>
      <c r="I769" s="17"/>
      <c r="J769" s="17"/>
      <c r="K769" s="18" t="str">
        <f t="shared" si="23"/>
        <v/>
      </c>
      <c r="L769" s="22" t="s">
        <v>1880</v>
      </c>
    </row>
    <row r="770" s="1" customFormat="1" ht="12" customHeight="1" spans="1:12">
      <c r="A770" s="19">
        <v>766</v>
      </c>
      <c r="B770" s="16" t="s">
        <v>1826</v>
      </c>
      <c r="C770" s="16" t="s">
        <v>1881</v>
      </c>
      <c r="D770" s="17">
        <v>75</v>
      </c>
      <c r="E770" s="17">
        <v>75</v>
      </c>
      <c r="F770" s="17">
        <v>75</v>
      </c>
      <c r="G770" s="18">
        <f t="shared" si="22"/>
        <v>1</v>
      </c>
      <c r="H770" s="17"/>
      <c r="I770" s="17"/>
      <c r="J770" s="17"/>
      <c r="K770" s="18" t="str">
        <f t="shared" si="23"/>
        <v/>
      </c>
      <c r="L770" s="22" t="s">
        <v>690</v>
      </c>
    </row>
    <row r="771" s="1" customFormat="1" ht="12" customHeight="1" spans="1:12">
      <c r="A771" s="15">
        <v>767</v>
      </c>
      <c r="B771" s="16" t="s">
        <v>1826</v>
      </c>
      <c r="C771" s="16" t="s">
        <v>1882</v>
      </c>
      <c r="D771" s="17">
        <v>36</v>
      </c>
      <c r="E771" s="17">
        <v>36</v>
      </c>
      <c r="F771" s="17">
        <v>36</v>
      </c>
      <c r="G771" s="18">
        <f t="shared" si="22"/>
        <v>1</v>
      </c>
      <c r="H771" s="17"/>
      <c r="I771" s="17"/>
      <c r="J771" s="17"/>
      <c r="K771" s="18" t="str">
        <f t="shared" si="23"/>
        <v/>
      </c>
      <c r="L771" s="22" t="s">
        <v>690</v>
      </c>
    </row>
    <row r="772" s="1" customFormat="1" ht="12" customHeight="1" spans="1:12">
      <c r="A772" s="19">
        <v>768</v>
      </c>
      <c r="B772" s="16" t="s">
        <v>1826</v>
      </c>
      <c r="C772" s="16" t="s">
        <v>1883</v>
      </c>
      <c r="D772" s="17"/>
      <c r="E772" s="17">
        <v>1.23895</v>
      </c>
      <c r="F772" s="17">
        <v>1.23895</v>
      </c>
      <c r="G772" s="18">
        <f t="shared" si="22"/>
        <v>1</v>
      </c>
      <c r="H772" s="17"/>
      <c r="I772" s="17"/>
      <c r="J772" s="17"/>
      <c r="K772" s="18" t="str">
        <f t="shared" si="23"/>
        <v/>
      </c>
      <c r="L772" s="22" t="s">
        <v>1884</v>
      </c>
    </row>
    <row r="773" s="1" customFormat="1" ht="12" customHeight="1" spans="1:12">
      <c r="A773" s="15">
        <v>769</v>
      </c>
      <c r="B773" s="16" t="s">
        <v>1826</v>
      </c>
      <c r="C773" s="16" t="s">
        <v>1885</v>
      </c>
      <c r="D773" s="17">
        <v>30</v>
      </c>
      <c r="E773" s="17">
        <v>30</v>
      </c>
      <c r="F773" s="17">
        <v>30</v>
      </c>
      <c r="G773" s="18">
        <f t="shared" ref="G773:G836" si="24">IF(E773=0,"",F773/E773)</f>
        <v>1</v>
      </c>
      <c r="H773" s="17"/>
      <c r="I773" s="17"/>
      <c r="J773" s="17"/>
      <c r="K773" s="18" t="str">
        <f t="shared" ref="K773:K836" si="25">IF(I773=0,"",J773/I773)</f>
        <v/>
      </c>
      <c r="L773" s="22" t="s">
        <v>1886</v>
      </c>
    </row>
    <row r="774" s="1" customFormat="1" ht="12" customHeight="1" spans="1:12">
      <c r="A774" s="19">
        <v>770</v>
      </c>
      <c r="B774" s="16" t="s">
        <v>1826</v>
      </c>
      <c r="C774" s="16" t="s">
        <v>1887</v>
      </c>
      <c r="D774" s="17">
        <v>30</v>
      </c>
      <c r="E774" s="17"/>
      <c r="F774" s="17"/>
      <c r="G774" s="18" t="str">
        <f t="shared" si="24"/>
        <v/>
      </c>
      <c r="H774" s="17"/>
      <c r="I774" s="17"/>
      <c r="J774" s="17"/>
      <c r="K774" s="18" t="str">
        <f t="shared" si="25"/>
        <v/>
      </c>
      <c r="L774" s="22" t="s">
        <v>1888</v>
      </c>
    </row>
    <row r="775" s="1" customFormat="1" ht="12" customHeight="1" spans="1:12">
      <c r="A775" s="15">
        <v>771</v>
      </c>
      <c r="B775" s="16" t="s">
        <v>1826</v>
      </c>
      <c r="C775" s="16" t="s">
        <v>1889</v>
      </c>
      <c r="D775" s="17">
        <v>2.7</v>
      </c>
      <c r="E775" s="17">
        <v>2.7</v>
      </c>
      <c r="F775" s="17">
        <v>2.7</v>
      </c>
      <c r="G775" s="18">
        <f t="shared" si="24"/>
        <v>1</v>
      </c>
      <c r="H775" s="17"/>
      <c r="I775" s="17"/>
      <c r="J775" s="17"/>
      <c r="K775" s="18" t="str">
        <f t="shared" si="25"/>
        <v/>
      </c>
      <c r="L775" s="22" t="s">
        <v>1733</v>
      </c>
    </row>
    <row r="776" s="1" customFormat="1" ht="12" customHeight="1" spans="1:12">
      <c r="A776" s="19">
        <v>772</v>
      </c>
      <c r="B776" s="16" t="s">
        <v>1826</v>
      </c>
      <c r="C776" s="16" t="s">
        <v>1890</v>
      </c>
      <c r="D776" s="17"/>
      <c r="E776" s="17">
        <v>2.846</v>
      </c>
      <c r="F776" s="17">
        <v>2.846</v>
      </c>
      <c r="G776" s="18">
        <f t="shared" si="24"/>
        <v>1</v>
      </c>
      <c r="H776" s="17"/>
      <c r="I776" s="17"/>
      <c r="J776" s="17"/>
      <c r="K776" s="18" t="str">
        <f t="shared" si="25"/>
        <v/>
      </c>
      <c r="L776" s="22" t="s">
        <v>1891</v>
      </c>
    </row>
    <row r="777" s="1" customFormat="1" ht="12" customHeight="1" spans="1:12">
      <c r="A777" s="15">
        <v>773</v>
      </c>
      <c r="B777" s="16" t="s">
        <v>1826</v>
      </c>
      <c r="C777" s="16" t="s">
        <v>1892</v>
      </c>
      <c r="D777" s="17">
        <v>10</v>
      </c>
      <c r="E777" s="17">
        <v>10</v>
      </c>
      <c r="F777" s="17">
        <v>7</v>
      </c>
      <c r="G777" s="18">
        <f t="shared" si="24"/>
        <v>0.7</v>
      </c>
      <c r="H777" s="17"/>
      <c r="I777" s="17"/>
      <c r="J777" s="17"/>
      <c r="K777" s="18" t="str">
        <f t="shared" si="25"/>
        <v/>
      </c>
      <c r="L777" s="22" t="s">
        <v>1733</v>
      </c>
    </row>
    <row r="778" s="1" customFormat="1" ht="12" customHeight="1" spans="1:12">
      <c r="A778" s="19">
        <v>774</v>
      </c>
      <c r="B778" s="16" t="s">
        <v>1826</v>
      </c>
      <c r="C778" s="16" t="s">
        <v>1893</v>
      </c>
      <c r="D778" s="17"/>
      <c r="E778" s="17">
        <v>20</v>
      </c>
      <c r="F778" s="17">
        <v>20</v>
      </c>
      <c r="G778" s="18">
        <f t="shared" si="24"/>
        <v>1</v>
      </c>
      <c r="H778" s="17"/>
      <c r="I778" s="17"/>
      <c r="J778" s="17"/>
      <c r="K778" s="18" t="str">
        <f t="shared" si="25"/>
        <v/>
      </c>
      <c r="L778" s="22" t="s">
        <v>1894</v>
      </c>
    </row>
    <row r="779" s="1" customFormat="1" ht="12" customHeight="1" spans="1:12">
      <c r="A779" s="15">
        <v>775</v>
      </c>
      <c r="B779" s="16" t="s">
        <v>1826</v>
      </c>
      <c r="C779" s="16" t="s">
        <v>1893</v>
      </c>
      <c r="D779" s="17">
        <v>20</v>
      </c>
      <c r="E779" s="17">
        <v>20</v>
      </c>
      <c r="F779" s="17">
        <v>20</v>
      </c>
      <c r="G779" s="18">
        <f t="shared" si="24"/>
        <v>1</v>
      </c>
      <c r="H779" s="17"/>
      <c r="I779" s="17"/>
      <c r="J779" s="17"/>
      <c r="K779" s="18" t="str">
        <f t="shared" si="25"/>
        <v/>
      </c>
      <c r="L779" s="22" t="s">
        <v>1895</v>
      </c>
    </row>
    <row r="780" s="1" customFormat="1" ht="12" customHeight="1" spans="1:12">
      <c r="A780" s="19">
        <v>776</v>
      </c>
      <c r="B780" s="16" t="s">
        <v>1826</v>
      </c>
      <c r="C780" s="16" t="s">
        <v>1896</v>
      </c>
      <c r="D780" s="17"/>
      <c r="E780" s="17"/>
      <c r="F780" s="17"/>
      <c r="G780" s="18" t="str">
        <f t="shared" si="24"/>
        <v/>
      </c>
      <c r="H780" s="17">
        <v>73.444</v>
      </c>
      <c r="I780" s="17">
        <v>73.444</v>
      </c>
      <c r="J780" s="17">
        <v>73.444</v>
      </c>
      <c r="K780" s="18">
        <f t="shared" si="25"/>
        <v>1</v>
      </c>
      <c r="L780" s="22" t="s">
        <v>1897</v>
      </c>
    </row>
    <row r="781" s="1" customFormat="1" ht="12" customHeight="1" spans="1:12">
      <c r="A781" s="15">
        <v>777</v>
      </c>
      <c r="B781" s="16" t="s">
        <v>1826</v>
      </c>
      <c r="C781" s="16" t="s">
        <v>1898</v>
      </c>
      <c r="D781" s="17"/>
      <c r="E781" s="17"/>
      <c r="F781" s="17"/>
      <c r="G781" s="18" t="str">
        <f t="shared" si="24"/>
        <v/>
      </c>
      <c r="H781" s="17"/>
      <c r="I781" s="17">
        <v>103.30628</v>
      </c>
      <c r="J781" s="17">
        <v>103.30628</v>
      </c>
      <c r="K781" s="18">
        <f t="shared" si="25"/>
        <v>1</v>
      </c>
      <c r="L781" s="22" t="s">
        <v>1899</v>
      </c>
    </row>
    <row r="782" s="1" customFormat="1" ht="12" customHeight="1" spans="1:12">
      <c r="A782" s="19">
        <v>778</v>
      </c>
      <c r="B782" s="16" t="s">
        <v>1826</v>
      </c>
      <c r="C782" s="16" t="s">
        <v>1900</v>
      </c>
      <c r="D782" s="17"/>
      <c r="E782" s="17"/>
      <c r="F782" s="17"/>
      <c r="G782" s="18" t="str">
        <f t="shared" si="24"/>
        <v/>
      </c>
      <c r="H782" s="17"/>
      <c r="I782" s="17">
        <v>160</v>
      </c>
      <c r="J782" s="17">
        <v>160</v>
      </c>
      <c r="K782" s="18">
        <f t="shared" si="25"/>
        <v>1</v>
      </c>
      <c r="L782" s="22" t="s">
        <v>1901</v>
      </c>
    </row>
    <row r="783" s="1" customFormat="1" ht="12" customHeight="1" spans="1:12">
      <c r="A783" s="15">
        <v>779</v>
      </c>
      <c r="B783" s="16" t="s">
        <v>1826</v>
      </c>
      <c r="C783" s="16" t="s">
        <v>1902</v>
      </c>
      <c r="D783" s="17"/>
      <c r="E783" s="17"/>
      <c r="F783" s="17"/>
      <c r="G783" s="18" t="str">
        <f t="shared" si="24"/>
        <v/>
      </c>
      <c r="H783" s="17">
        <v>7.4172</v>
      </c>
      <c r="I783" s="17">
        <v>7.4172</v>
      </c>
      <c r="J783" s="17">
        <v>7.4172</v>
      </c>
      <c r="K783" s="18">
        <f t="shared" si="25"/>
        <v>1</v>
      </c>
      <c r="L783" s="22" t="s">
        <v>1903</v>
      </c>
    </row>
    <row r="784" s="1" customFormat="1" ht="12" customHeight="1" spans="1:12">
      <c r="A784" s="19">
        <v>780</v>
      </c>
      <c r="B784" s="16" t="s">
        <v>1826</v>
      </c>
      <c r="C784" s="16" t="s">
        <v>1904</v>
      </c>
      <c r="D784" s="17"/>
      <c r="E784" s="17"/>
      <c r="F784" s="17"/>
      <c r="G784" s="18" t="str">
        <f t="shared" si="24"/>
        <v/>
      </c>
      <c r="H784" s="17">
        <v>70.24</v>
      </c>
      <c r="I784" s="17">
        <v>70.24</v>
      </c>
      <c r="J784" s="17">
        <v>70.24</v>
      </c>
      <c r="K784" s="18">
        <f t="shared" si="25"/>
        <v>1</v>
      </c>
      <c r="L784" s="22" t="s">
        <v>1905</v>
      </c>
    </row>
    <row r="785" s="1" customFormat="1" ht="12" customHeight="1" spans="1:12">
      <c r="A785" s="15">
        <v>781</v>
      </c>
      <c r="B785" s="16" t="s">
        <v>1826</v>
      </c>
      <c r="C785" s="16" t="s">
        <v>1906</v>
      </c>
      <c r="D785" s="17"/>
      <c r="E785" s="17"/>
      <c r="F785" s="17"/>
      <c r="G785" s="18" t="str">
        <f t="shared" si="24"/>
        <v/>
      </c>
      <c r="H785" s="17">
        <v>39.7</v>
      </c>
      <c r="I785" s="17">
        <v>39.7</v>
      </c>
      <c r="J785" s="17">
        <v>39.7</v>
      </c>
      <c r="K785" s="18">
        <f t="shared" si="25"/>
        <v>1</v>
      </c>
      <c r="L785" s="22" t="s">
        <v>1907</v>
      </c>
    </row>
    <row r="786" s="1" customFormat="1" ht="12" customHeight="1" spans="1:12">
      <c r="A786" s="19">
        <v>782</v>
      </c>
      <c r="B786" s="16" t="s">
        <v>1826</v>
      </c>
      <c r="C786" s="16" t="s">
        <v>1908</v>
      </c>
      <c r="D786" s="17"/>
      <c r="E786" s="17"/>
      <c r="F786" s="17"/>
      <c r="G786" s="18" t="str">
        <f t="shared" si="24"/>
        <v/>
      </c>
      <c r="H786" s="17"/>
      <c r="I786" s="17">
        <v>100</v>
      </c>
      <c r="J786" s="17">
        <v>100</v>
      </c>
      <c r="K786" s="18">
        <f t="shared" si="25"/>
        <v>1</v>
      </c>
      <c r="L786" s="22" t="s">
        <v>1909</v>
      </c>
    </row>
    <row r="787" s="1" customFormat="1" ht="12" customHeight="1" spans="1:12">
      <c r="A787" s="15">
        <v>783</v>
      </c>
      <c r="B787" s="16" t="s">
        <v>1826</v>
      </c>
      <c r="C787" s="16" t="s">
        <v>1910</v>
      </c>
      <c r="D787" s="17"/>
      <c r="E787" s="17"/>
      <c r="F787" s="17"/>
      <c r="G787" s="18" t="str">
        <f t="shared" si="24"/>
        <v/>
      </c>
      <c r="H787" s="17"/>
      <c r="I787" s="17">
        <v>50</v>
      </c>
      <c r="J787" s="17">
        <v>50</v>
      </c>
      <c r="K787" s="18">
        <f t="shared" si="25"/>
        <v>1</v>
      </c>
      <c r="L787" s="22" t="s">
        <v>1909</v>
      </c>
    </row>
    <row r="788" s="1" customFormat="1" ht="12" customHeight="1" spans="1:12">
      <c r="A788" s="19">
        <v>784</v>
      </c>
      <c r="B788" s="16" t="s">
        <v>1826</v>
      </c>
      <c r="C788" s="16" t="s">
        <v>1911</v>
      </c>
      <c r="D788" s="17"/>
      <c r="E788" s="17"/>
      <c r="F788" s="17"/>
      <c r="G788" s="18" t="str">
        <f t="shared" si="24"/>
        <v/>
      </c>
      <c r="H788" s="17"/>
      <c r="I788" s="17">
        <v>21.5979</v>
      </c>
      <c r="J788" s="17">
        <v>21.5979</v>
      </c>
      <c r="K788" s="18">
        <f t="shared" si="25"/>
        <v>1</v>
      </c>
      <c r="L788" s="22" t="s">
        <v>1912</v>
      </c>
    </row>
    <row r="789" s="1" customFormat="1" ht="12" customHeight="1" spans="1:12">
      <c r="A789" s="15">
        <v>785</v>
      </c>
      <c r="B789" s="16" t="s">
        <v>1826</v>
      </c>
      <c r="C789" s="16" t="s">
        <v>1913</v>
      </c>
      <c r="D789" s="17"/>
      <c r="E789" s="17"/>
      <c r="F789" s="17"/>
      <c r="G789" s="18" t="str">
        <f t="shared" si="24"/>
        <v/>
      </c>
      <c r="H789" s="17">
        <v>11.6129</v>
      </c>
      <c r="I789" s="17">
        <v>11.6129</v>
      </c>
      <c r="J789" s="17">
        <v>11.6129</v>
      </c>
      <c r="K789" s="18">
        <f t="shared" si="25"/>
        <v>1</v>
      </c>
      <c r="L789" s="22" t="s">
        <v>1914</v>
      </c>
    </row>
    <row r="790" s="1" customFormat="1" ht="12" customHeight="1" spans="1:12">
      <c r="A790" s="19">
        <v>786</v>
      </c>
      <c r="B790" s="16" t="s">
        <v>1826</v>
      </c>
      <c r="C790" s="16" t="s">
        <v>1915</v>
      </c>
      <c r="D790" s="17"/>
      <c r="E790" s="17"/>
      <c r="F790" s="17"/>
      <c r="G790" s="18" t="str">
        <f t="shared" si="24"/>
        <v/>
      </c>
      <c r="H790" s="17">
        <v>29.0326</v>
      </c>
      <c r="I790" s="17">
        <v>29.0326</v>
      </c>
      <c r="J790" s="17">
        <v>29.0326</v>
      </c>
      <c r="K790" s="18">
        <f t="shared" si="25"/>
        <v>1</v>
      </c>
      <c r="L790" s="22" t="s">
        <v>1916</v>
      </c>
    </row>
    <row r="791" s="1" customFormat="1" ht="12" customHeight="1" spans="1:12">
      <c r="A791" s="15">
        <v>787</v>
      </c>
      <c r="B791" s="16" t="s">
        <v>1826</v>
      </c>
      <c r="C791" s="16" t="s">
        <v>1917</v>
      </c>
      <c r="D791" s="17"/>
      <c r="E791" s="17"/>
      <c r="F791" s="17"/>
      <c r="G791" s="18" t="str">
        <f t="shared" si="24"/>
        <v/>
      </c>
      <c r="H791" s="17">
        <v>295.5506</v>
      </c>
      <c r="I791" s="17">
        <v>295.5506</v>
      </c>
      <c r="J791" s="17">
        <v>295.5506</v>
      </c>
      <c r="K791" s="18">
        <f t="shared" si="25"/>
        <v>1</v>
      </c>
      <c r="L791" s="22" t="s">
        <v>1918</v>
      </c>
    </row>
    <row r="792" s="1" customFormat="1" ht="12" customHeight="1" spans="1:12">
      <c r="A792" s="19">
        <v>788</v>
      </c>
      <c r="B792" s="16" t="s">
        <v>1826</v>
      </c>
      <c r="C792" s="16" t="s">
        <v>1919</v>
      </c>
      <c r="D792" s="17"/>
      <c r="E792" s="17"/>
      <c r="F792" s="17"/>
      <c r="G792" s="18" t="str">
        <f t="shared" si="24"/>
        <v/>
      </c>
      <c r="H792" s="17">
        <v>161.8509</v>
      </c>
      <c r="I792" s="17">
        <v>161.8509</v>
      </c>
      <c r="J792" s="17">
        <v>161.8509</v>
      </c>
      <c r="K792" s="18">
        <f t="shared" si="25"/>
        <v>1</v>
      </c>
      <c r="L792" s="22" t="s">
        <v>1920</v>
      </c>
    </row>
    <row r="793" s="1" customFormat="1" ht="12" customHeight="1" spans="1:12">
      <c r="A793" s="15">
        <v>789</v>
      </c>
      <c r="B793" s="16" t="s">
        <v>1826</v>
      </c>
      <c r="C793" s="16" t="s">
        <v>1921</v>
      </c>
      <c r="D793" s="17"/>
      <c r="E793" s="17"/>
      <c r="F793" s="17"/>
      <c r="G793" s="18" t="str">
        <f t="shared" si="24"/>
        <v/>
      </c>
      <c r="H793" s="17"/>
      <c r="I793" s="17">
        <v>50</v>
      </c>
      <c r="J793" s="17">
        <v>50</v>
      </c>
      <c r="K793" s="18">
        <f t="shared" si="25"/>
        <v>1</v>
      </c>
      <c r="L793" s="22" t="s">
        <v>1909</v>
      </c>
    </row>
    <row r="794" s="1" customFormat="1" ht="12" customHeight="1" spans="1:12">
      <c r="A794" s="19">
        <v>790</v>
      </c>
      <c r="B794" s="16" t="s">
        <v>1826</v>
      </c>
      <c r="C794" s="16" t="s">
        <v>1922</v>
      </c>
      <c r="D794" s="17"/>
      <c r="E794" s="17"/>
      <c r="F794" s="17"/>
      <c r="G794" s="18" t="str">
        <f t="shared" si="24"/>
        <v/>
      </c>
      <c r="H794" s="17"/>
      <c r="I794" s="17">
        <v>50</v>
      </c>
      <c r="J794" s="17"/>
      <c r="K794" s="18">
        <f t="shared" si="25"/>
        <v>0</v>
      </c>
      <c r="L794" s="22" t="s">
        <v>1923</v>
      </c>
    </row>
    <row r="795" s="1" customFormat="1" ht="12" customHeight="1" spans="1:12">
      <c r="A795" s="15">
        <v>791</v>
      </c>
      <c r="B795" s="16" t="s">
        <v>1826</v>
      </c>
      <c r="C795" s="16" t="s">
        <v>1924</v>
      </c>
      <c r="D795" s="17"/>
      <c r="E795" s="17"/>
      <c r="F795" s="17"/>
      <c r="G795" s="18" t="str">
        <f t="shared" si="24"/>
        <v/>
      </c>
      <c r="H795" s="17">
        <v>1800</v>
      </c>
      <c r="I795" s="17"/>
      <c r="J795" s="17"/>
      <c r="K795" s="18" t="str">
        <f t="shared" si="25"/>
        <v/>
      </c>
      <c r="L795" s="22" t="s">
        <v>1733</v>
      </c>
    </row>
    <row r="796" s="1" customFormat="1" ht="12" customHeight="1" spans="1:12">
      <c r="A796" s="19">
        <v>792</v>
      </c>
      <c r="B796" s="16" t="s">
        <v>1925</v>
      </c>
      <c r="C796" s="16" t="s">
        <v>1926</v>
      </c>
      <c r="D796" s="17"/>
      <c r="E796" s="17">
        <v>3300</v>
      </c>
      <c r="F796" s="17">
        <v>3300</v>
      </c>
      <c r="G796" s="18">
        <f t="shared" si="24"/>
        <v>1</v>
      </c>
      <c r="H796" s="17"/>
      <c r="I796" s="17"/>
      <c r="J796" s="17"/>
      <c r="K796" s="18" t="str">
        <f t="shared" si="25"/>
        <v/>
      </c>
      <c r="L796" s="22" t="s">
        <v>987</v>
      </c>
    </row>
    <row r="797" s="1" customFormat="1" ht="12" customHeight="1" spans="1:12">
      <c r="A797" s="15">
        <v>793</v>
      </c>
      <c r="B797" s="16" t="s">
        <v>1925</v>
      </c>
      <c r="C797" s="16" t="s">
        <v>1927</v>
      </c>
      <c r="D797" s="17"/>
      <c r="E797" s="17">
        <v>807</v>
      </c>
      <c r="F797" s="17">
        <v>807</v>
      </c>
      <c r="G797" s="18">
        <f t="shared" si="24"/>
        <v>1</v>
      </c>
      <c r="H797" s="17"/>
      <c r="I797" s="17"/>
      <c r="J797" s="17"/>
      <c r="K797" s="18" t="str">
        <f t="shared" si="25"/>
        <v/>
      </c>
      <c r="L797" s="22" t="s">
        <v>987</v>
      </c>
    </row>
    <row r="798" s="1" customFormat="1" ht="12" customHeight="1" spans="1:12">
      <c r="A798" s="19">
        <v>794</v>
      </c>
      <c r="B798" s="16" t="s">
        <v>1925</v>
      </c>
      <c r="C798" s="16" t="s">
        <v>1928</v>
      </c>
      <c r="D798" s="17"/>
      <c r="E798" s="17">
        <v>19</v>
      </c>
      <c r="F798" s="17"/>
      <c r="G798" s="18">
        <f t="shared" si="24"/>
        <v>0</v>
      </c>
      <c r="H798" s="17"/>
      <c r="I798" s="17"/>
      <c r="J798" s="17"/>
      <c r="K798" s="18" t="str">
        <f t="shared" si="25"/>
        <v/>
      </c>
      <c r="L798" s="22" t="s">
        <v>1929</v>
      </c>
    </row>
    <row r="799" s="1" customFormat="1" ht="12" customHeight="1" spans="1:12">
      <c r="A799" s="15">
        <v>795</v>
      </c>
      <c r="B799" s="16" t="s">
        <v>1925</v>
      </c>
      <c r="C799" s="16" t="s">
        <v>1930</v>
      </c>
      <c r="D799" s="17"/>
      <c r="E799" s="17">
        <v>330</v>
      </c>
      <c r="F799" s="17">
        <v>330</v>
      </c>
      <c r="G799" s="18">
        <f t="shared" si="24"/>
        <v>1</v>
      </c>
      <c r="H799" s="17"/>
      <c r="I799" s="17"/>
      <c r="J799" s="17"/>
      <c r="K799" s="18" t="str">
        <f t="shared" si="25"/>
        <v/>
      </c>
      <c r="L799" s="22" t="s">
        <v>1680</v>
      </c>
    </row>
    <row r="800" s="1" customFormat="1" ht="12" customHeight="1" spans="1:12">
      <c r="A800" s="19">
        <v>796</v>
      </c>
      <c r="B800" s="16" t="s">
        <v>1925</v>
      </c>
      <c r="C800" s="16" t="s">
        <v>1931</v>
      </c>
      <c r="D800" s="17"/>
      <c r="E800" s="17">
        <v>30</v>
      </c>
      <c r="F800" s="17">
        <v>30</v>
      </c>
      <c r="G800" s="18">
        <f t="shared" si="24"/>
        <v>1</v>
      </c>
      <c r="H800" s="17"/>
      <c r="I800" s="17"/>
      <c r="J800" s="17"/>
      <c r="K800" s="18" t="str">
        <f t="shared" si="25"/>
        <v/>
      </c>
      <c r="L800" s="22" t="s">
        <v>1680</v>
      </c>
    </row>
    <row r="801" s="1" customFormat="1" ht="12" customHeight="1" spans="1:12">
      <c r="A801" s="15">
        <v>797</v>
      </c>
      <c r="B801" s="16" t="s">
        <v>1925</v>
      </c>
      <c r="C801" s="16" t="s">
        <v>1932</v>
      </c>
      <c r="D801" s="17">
        <v>280</v>
      </c>
      <c r="E801" s="17">
        <v>280</v>
      </c>
      <c r="F801" s="17">
        <v>280</v>
      </c>
      <c r="G801" s="18">
        <f t="shared" si="24"/>
        <v>1</v>
      </c>
      <c r="H801" s="17"/>
      <c r="I801" s="17"/>
      <c r="J801" s="17"/>
      <c r="K801" s="18" t="str">
        <f t="shared" si="25"/>
        <v/>
      </c>
      <c r="L801" s="22" t="s">
        <v>1678</v>
      </c>
    </row>
    <row r="802" s="1" customFormat="1" ht="12" customHeight="1" spans="1:12">
      <c r="A802" s="19">
        <v>798</v>
      </c>
      <c r="B802" s="16" t="s">
        <v>1925</v>
      </c>
      <c r="C802" s="16" t="s">
        <v>1933</v>
      </c>
      <c r="D802" s="17">
        <v>400</v>
      </c>
      <c r="E802" s="17">
        <v>400</v>
      </c>
      <c r="F802" s="17">
        <v>400</v>
      </c>
      <c r="G802" s="18">
        <f t="shared" si="24"/>
        <v>1</v>
      </c>
      <c r="H802" s="17"/>
      <c r="I802" s="17"/>
      <c r="J802" s="17"/>
      <c r="K802" s="18" t="str">
        <f t="shared" si="25"/>
        <v/>
      </c>
      <c r="L802" s="22" t="s">
        <v>1678</v>
      </c>
    </row>
    <row r="803" s="1" customFormat="1" ht="12" customHeight="1" spans="1:12">
      <c r="A803" s="15">
        <v>799</v>
      </c>
      <c r="B803" s="16" t="s">
        <v>1925</v>
      </c>
      <c r="C803" s="16" t="s">
        <v>1934</v>
      </c>
      <c r="D803" s="17"/>
      <c r="E803" s="17"/>
      <c r="F803" s="17"/>
      <c r="G803" s="18" t="str">
        <f t="shared" si="24"/>
        <v/>
      </c>
      <c r="H803" s="17"/>
      <c r="I803" s="17">
        <v>37.898</v>
      </c>
      <c r="J803" s="17">
        <v>37.898</v>
      </c>
      <c r="K803" s="18">
        <f t="shared" si="25"/>
        <v>1</v>
      </c>
      <c r="L803" s="22" t="s">
        <v>1935</v>
      </c>
    </row>
    <row r="804" s="1" customFormat="1" ht="12" customHeight="1" spans="1:12">
      <c r="A804" s="19">
        <v>800</v>
      </c>
      <c r="B804" s="16" t="s">
        <v>1925</v>
      </c>
      <c r="C804" s="16" t="s">
        <v>1936</v>
      </c>
      <c r="D804" s="17"/>
      <c r="E804" s="17"/>
      <c r="F804" s="17"/>
      <c r="G804" s="18" t="str">
        <f t="shared" si="24"/>
        <v/>
      </c>
      <c r="H804" s="17">
        <v>25</v>
      </c>
      <c r="I804" s="17">
        <v>25</v>
      </c>
      <c r="J804" s="17">
        <v>25</v>
      </c>
      <c r="K804" s="18">
        <f t="shared" si="25"/>
        <v>1</v>
      </c>
      <c r="L804" s="22" t="s">
        <v>1937</v>
      </c>
    </row>
    <row r="805" s="1" customFormat="1" ht="12" customHeight="1" spans="1:12">
      <c r="A805" s="15">
        <v>801</v>
      </c>
      <c r="B805" s="16" t="s">
        <v>1925</v>
      </c>
      <c r="C805" s="16" t="s">
        <v>1936</v>
      </c>
      <c r="D805" s="17"/>
      <c r="E805" s="17"/>
      <c r="F805" s="17"/>
      <c r="G805" s="18" t="str">
        <f t="shared" si="24"/>
        <v/>
      </c>
      <c r="H805" s="17">
        <v>3500</v>
      </c>
      <c r="I805" s="17">
        <v>3500</v>
      </c>
      <c r="J805" s="17">
        <v>3500</v>
      </c>
      <c r="K805" s="18">
        <f t="shared" si="25"/>
        <v>1</v>
      </c>
      <c r="L805" s="22" t="s">
        <v>1938</v>
      </c>
    </row>
    <row r="806" s="1" customFormat="1" ht="12" customHeight="1" spans="1:12">
      <c r="A806" s="19">
        <v>802</v>
      </c>
      <c r="B806" s="16" t="s">
        <v>1925</v>
      </c>
      <c r="C806" s="16" t="s">
        <v>1939</v>
      </c>
      <c r="D806" s="17"/>
      <c r="E806" s="17"/>
      <c r="F806" s="17"/>
      <c r="G806" s="18" t="str">
        <f t="shared" si="24"/>
        <v/>
      </c>
      <c r="H806" s="17">
        <v>34</v>
      </c>
      <c r="I806" s="17">
        <v>34</v>
      </c>
      <c r="J806" s="17">
        <v>34</v>
      </c>
      <c r="K806" s="18">
        <f t="shared" si="25"/>
        <v>1</v>
      </c>
      <c r="L806" s="22" t="s">
        <v>1940</v>
      </c>
    </row>
    <row r="807" s="1" customFormat="1" ht="12" customHeight="1" spans="1:12">
      <c r="A807" s="15">
        <v>803</v>
      </c>
      <c r="B807" s="16" t="s">
        <v>1925</v>
      </c>
      <c r="C807" s="16" t="s">
        <v>1941</v>
      </c>
      <c r="D807" s="17"/>
      <c r="E807" s="17"/>
      <c r="F807" s="17"/>
      <c r="G807" s="18" t="str">
        <f t="shared" si="24"/>
        <v/>
      </c>
      <c r="H807" s="17">
        <v>10500</v>
      </c>
      <c r="I807" s="17">
        <v>10500</v>
      </c>
      <c r="J807" s="17">
        <v>10500</v>
      </c>
      <c r="K807" s="18">
        <f t="shared" si="25"/>
        <v>1</v>
      </c>
      <c r="L807" s="22" t="s">
        <v>1942</v>
      </c>
    </row>
    <row r="808" s="1" customFormat="1" ht="12" customHeight="1" spans="1:12">
      <c r="A808" s="19">
        <v>804</v>
      </c>
      <c r="B808" s="16" t="s">
        <v>1925</v>
      </c>
      <c r="C808" s="16" t="s">
        <v>1943</v>
      </c>
      <c r="D808" s="17"/>
      <c r="E808" s="17"/>
      <c r="F808" s="17"/>
      <c r="G808" s="18" t="str">
        <f t="shared" si="24"/>
        <v/>
      </c>
      <c r="H808" s="17">
        <v>60</v>
      </c>
      <c r="I808" s="17">
        <v>60</v>
      </c>
      <c r="J808" s="17">
        <v>60</v>
      </c>
      <c r="K808" s="18">
        <f t="shared" si="25"/>
        <v>1</v>
      </c>
      <c r="L808" s="22" t="s">
        <v>1944</v>
      </c>
    </row>
    <row r="809" s="1" customFormat="1" ht="12" customHeight="1" spans="1:12">
      <c r="A809" s="15">
        <v>805</v>
      </c>
      <c r="B809" s="16" t="s">
        <v>1925</v>
      </c>
      <c r="C809" s="16" t="s">
        <v>1945</v>
      </c>
      <c r="D809" s="17"/>
      <c r="E809" s="17"/>
      <c r="F809" s="17"/>
      <c r="G809" s="18" t="str">
        <f t="shared" si="24"/>
        <v/>
      </c>
      <c r="H809" s="17">
        <v>10</v>
      </c>
      <c r="I809" s="17">
        <v>10</v>
      </c>
      <c r="J809" s="17">
        <v>10</v>
      </c>
      <c r="K809" s="18">
        <f t="shared" si="25"/>
        <v>1</v>
      </c>
      <c r="L809" s="22" t="s">
        <v>1946</v>
      </c>
    </row>
    <row r="810" s="1" customFormat="1" ht="12" customHeight="1" spans="1:12">
      <c r="A810" s="19">
        <v>806</v>
      </c>
      <c r="B810" s="16" t="s">
        <v>1925</v>
      </c>
      <c r="C810" s="16" t="s">
        <v>1945</v>
      </c>
      <c r="D810" s="17"/>
      <c r="E810" s="17"/>
      <c r="F810" s="17"/>
      <c r="G810" s="18" t="str">
        <f t="shared" si="24"/>
        <v/>
      </c>
      <c r="H810" s="17">
        <v>1593</v>
      </c>
      <c r="I810" s="17">
        <v>1593</v>
      </c>
      <c r="J810" s="17">
        <v>1593</v>
      </c>
      <c r="K810" s="18">
        <f t="shared" si="25"/>
        <v>1</v>
      </c>
      <c r="L810" s="22" t="s">
        <v>1947</v>
      </c>
    </row>
    <row r="811" s="1" customFormat="1" ht="12" customHeight="1" spans="1:12">
      <c r="A811" s="15">
        <v>807</v>
      </c>
      <c r="B811" s="16" t="s">
        <v>1925</v>
      </c>
      <c r="C811" s="16" t="s">
        <v>1948</v>
      </c>
      <c r="D811" s="17"/>
      <c r="E811" s="17"/>
      <c r="F811" s="17"/>
      <c r="G811" s="18" t="str">
        <f t="shared" si="24"/>
        <v/>
      </c>
      <c r="H811" s="17">
        <v>400</v>
      </c>
      <c r="I811" s="17">
        <v>400</v>
      </c>
      <c r="J811" s="17">
        <v>400</v>
      </c>
      <c r="K811" s="18">
        <f t="shared" si="25"/>
        <v>1</v>
      </c>
      <c r="L811" s="22" t="s">
        <v>1949</v>
      </c>
    </row>
    <row r="812" s="1" customFormat="1" ht="12" customHeight="1" spans="1:12">
      <c r="A812" s="19">
        <v>808</v>
      </c>
      <c r="B812" s="16" t="s">
        <v>1925</v>
      </c>
      <c r="C812" s="16" t="s">
        <v>1950</v>
      </c>
      <c r="D812" s="17"/>
      <c r="E812" s="17"/>
      <c r="F812" s="17"/>
      <c r="G812" s="18" t="str">
        <f t="shared" si="24"/>
        <v/>
      </c>
      <c r="H812" s="17"/>
      <c r="I812" s="17">
        <v>200</v>
      </c>
      <c r="J812" s="17">
        <v>200</v>
      </c>
      <c r="K812" s="18">
        <f t="shared" si="25"/>
        <v>1</v>
      </c>
      <c r="L812" s="22" t="s">
        <v>1909</v>
      </c>
    </row>
    <row r="813" s="1" customFormat="1" ht="12" customHeight="1" spans="1:12">
      <c r="A813" s="15">
        <v>809</v>
      </c>
      <c r="B813" s="16" t="s">
        <v>1951</v>
      </c>
      <c r="C813" s="16" t="s">
        <v>1952</v>
      </c>
      <c r="D813" s="17">
        <v>68</v>
      </c>
      <c r="E813" s="17">
        <v>68</v>
      </c>
      <c r="F813" s="17"/>
      <c r="G813" s="18">
        <f t="shared" si="24"/>
        <v>0</v>
      </c>
      <c r="H813" s="17"/>
      <c r="I813" s="17"/>
      <c r="J813" s="17"/>
      <c r="K813" s="18" t="str">
        <f t="shared" si="25"/>
        <v/>
      </c>
      <c r="L813" s="22" t="s">
        <v>1953</v>
      </c>
    </row>
    <row r="814" s="1" customFormat="1" ht="12" customHeight="1" spans="1:12">
      <c r="A814" s="19">
        <v>810</v>
      </c>
      <c r="B814" s="16" t="s">
        <v>1951</v>
      </c>
      <c r="C814" s="16" t="s">
        <v>1954</v>
      </c>
      <c r="D814" s="17"/>
      <c r="E814" s="17"/>
      <c r="F814" s="17">
        <v>150</v>
      </c>
      <c r="G814" s="18" t="str">
        <f t="shared" si="24"/>
        <v/>
      </c>
      <c r="H814" s="17"/>
      <c r="I814" s="17"/>
      <c r="J814" s="17"/>
      <c r="K814" s="18" t="str">
        <f t="shared" si="25"/>
        <v/>
      </c>
      <c r="L814" s="22" t="s">
        <v>1955</v>
      </c>
    </row>
    <row r="815" s="1" customFormat="1" ht="12" customHeight="1" spans="1:12">
      <c r="A815" s="15">
        <v>811</v>
      </c>
      <c r="B815" s="16" t="s">
        <v>1951</v>
      </c>
      <c r="C815" s="16" t="s">
        <v>1956</v>
      </c>
      <c r="D815" s="17">
        <v>3</v>
      </c>
      <c r="E815" s="17">
        <v>3</v>
      </c>
      <c r="F815" s="17">
        <v>3</v>
      </c>
      <c r="G815" s="18">
        <f t="shared" si="24"/>
        <v>1</v>
      </c>
      <c r="H815" s="17"/>
      <c r="I815" s="17"/>
      <c r="J815" s="17"/>
      <c r="K815" s="18" t="str">
        <f t="shared" si="25"/>
        <v/>
      </c>
      <c r="L815" s="22" t="s">
        <v>1957</v>
      </c>
    </row>
    <row r="816" s="1" customFormat="1" ht="12" customHeight="1" spans="1:12">
      <c r="A816" s="19">
        <v>812</v>
      </c>
      <c r="B816" s="16" t="s">
        <v>1951</v>
      </c>
      <c r="C816" s="16" t="s">
        <v>1958</v>
      </c>
      <c r="D816" s="17"/>
      <c r="E816" s="17"/>
      <c r="F816" s="17">
        <v>2</v>
      </c>
      <c r="G816" s="18" t="str">
        <f t="shared" si="24"/>
        <v/>
      </c>
      <c r="H816" s="17"/>
      <c r="I816" s="17"/>
      <c r="J816" s="17"/>
      <c r="K816" s="18" t="str">
        <f t="shared" si="25"/>
        <v/>
      </c>
      <c r="L816" s="22" t="s">
        <v>1959</v>
      </c>
    </row>
    <row r="817" s="1" customFormat="1" ht="12" customHeight="1" spans="1:12">
      <c r="A817" s="15">
        <v>813</v>
      </c>
      <c r="B817" s="16" t="s">
        <v>1951</v>
      </c>
      <c r="C817" s="16" t="s">
        <v>1960</v>
      </c>
      <c r="D817" s="17">
        <v>0.009084</v>
      </c>
      <c r="E817" s="17">
        <v>0.009084</v>
      </c>
      <c r="F817" s="17"/>
      <c r="G817" s="18">
        <f t="shared" si="24"/>
        <v>0</v>
      </c>
      <c r="H817" s="17"/>
      <c r="I817" s="17"/>
      <c r="J817" s="17"/>
      <c r="K817" s="18" t="str">
        <f t="shared" si="25"/>
        <v/>
      </c>
      <c r="L817" s="22" t="s">
        <v>1961</v>
      </c>
    </row>
    <row r="818" s="1" customFormat="1" ht="12" customHeight="1" spans="1:12">
      <c r="A818" s="19">
        <v>814</v>
      </c>
      <c r="B818" s="16" t="s">
        <v>1951</v>
      </c>
      <c r="C818" s="16" t="s">
        <v>1962</v>
      </c>
      <c r="D818" s="17">
        <v>4</v>
      </c>
      <c r="E818" s="17">
        <v>4</v>
      </c>
      <c r="F818" s="17">
        <v>4</v>
      </c>
      <c r="G818" s="18">
        <f t="shared" si="24"/>
        <v>1</v>
      </c>
      <c r="H818" s="17"/>
      <c r="I818" s="17"/>
      <c r="J818" s="17"/>
      <c r="K818" s="18" t="str">
        <f t="shared" si="25"/>
        <v/>
      </c>
      <c r="L818" s="22" t="s">
        <v>1963</v>
      </c>
    </row>
    <row r="819" s="1" customFormat="1" ht="12" customHeight="1" spans="1:12">
      <c r="A819" s="15">
        <v>815</v>
      </c>
      <c r="B819" s="16" t="s">
        <v>1951</v>
      </c>
      <c r="C819" s="16" t="s">
        <v>1964</v>
      </c>
      <c r="D819" s="17"/>
      <c r="E819" s="17">
        <v>14.46</v>
      </c>
      <c r="F819" s="17">
        <v>14.46</v>
      </c>
      <c r="G819" s="18">
        <f t="shared" si="24"/>
        <v>1</v>
      </c>
      <c r="H819" s="17"/>
      <c r="I819" s="17"/>
      <c r="J819" s="17"/>
      <c r="K819" s="18" t="str">
        <f t="shared" si="25"/>
        <v/>
      </c>
      <c r="L819" s="22" t="s">
        <v>1965</v>
      </c>
    </row>
    <row r="820" s="1" customFormat="1" ht="12" customHeight="1" spans="1:12">
      <c r="A820" s="19">
        <v>816</v>
      </c>
      <c r="B820" s="16" t="s">
        <v>1951</v>
      </c>
      <c r="C820" s="16" t="s">
        <v>1966</v>
      </c>
      <c r="D820" s="17"/>
      <c r="E820" s="17">
        <v>230</v>
      </c>
      <c r="F820" s="17">
        <v>91.65</v>
      </c>
      <c r="G820" s="18">
        <f t="shared" si="24"/>
        <v>0.398478260869565</v>
      </c>
      <c r="H820" s="17"/>
      <c r="I820" s="17"/>
      <c r="J820" s="17"/>
      <c r="K820" s="18" t="str">
        <f t="shared" si="25"/>
        <v/>
      </c>
      <c r="L820" s="22" t="s">
        <v>1967</v>
      </c>
    </row>
    <row r="821" s="1" customFormat="1" ht="12" customHeight="1" spans="1:12">
      <c r="A821" s="15">
        <v>817</v>
      </c>
      <c r="B821" s="16" t="s">
        <v>1951</v>
      </c>
      <c r="C821" s="16" t="s">
        <v>1968</v>
      </c>
      <c r="D821" s="17"/>
      <c r="E821" s="17">
        <v>1.8</v>
      </c>
      <c r="F821" s="17">
        <v>1.8</v>
      </c>
      <c r="G821" s="18">
        <f t="shared" si="24"/>
        <v>1</v>
      </c>
      <c r="H821" s="17"/>
      <c r="I821" s="17"/>
      <c r="J821" s="17"/>
      <c r="K821" s="18" t="str">
        <f t="shared" si="25"/>
        <v/>
      </c>
      <c r="L821" s="22" t="s">
        <v>1969</v>
      </c>
    </row>
    <row r="822" s="1" customFormat="1" ht="12" customHeight="1" spans="1:12">
      <c r="A822" s="19">
        <v>818</v>
      </c>
      <c r="B822" s="16" t="s">
        <v>1951</v>
      </c>
      <c r="C822" s="16" t="s">
        <v>1970</v>
      </c>
      <c r="D822" s="17"/>
      <c r="E822" s="17">
        <v>3.46</v>
      </c>
      <c r="F822" s="17">
        <v>3.46</v>
      </c>
      <c r="G822" s="18">
        <f t="shared" si="24"/>
        <v>1</v>
      </c>
      <c r="H822" s="17"/>
      <c r="I822" s="17"/>
      <c r="J822" s="17"/>
      <c r="K822" s="18" t="str">
        <f t="shared" si="25"/>
        <v/>
      </c>
      <c r="L822" s="22" t="s">
        <v>1971</v>
      </c>
    </row>
    <row r="823" s="1" customFormat="1" ht="12" customHeight="1" spans="1:12">
      <c r="A823" s="15">
        <v>819</v>
      </c>
      <c r="B823" s="16" t="s">
        <v>1951</v>
      </c>
      <c r="C823" s="16" t="s">
        <v>1972</v>
      </c>
      <c r="D823" s="17"/>
      <c r="E823" s="17">
        <v>50</v>
      </c>
      <c r="F823" s="17">
        <v>47.5195</v>
      </c>
      <c r="G823" s="18">
        <f t="shared" si="24"/>
        <v>0.95039</v>
      </c>
      <c r="H823" s="17"/>
      <c r="I823" s="17"/>
      <c r="J823" s="17"/>
      <c r="K823" s="18" t="str">
        <f t="shared" si="25"/>
        <v/>
      </c>
      <c r="L823" s="22" t="s">
        <v>1973</v>
      </c>
    </row>
    <row r="824" s="1" customFormat="1" ht="12" customHeight="1" spans="1:12">
      <c r="A824" s="19">
        <v>820</v>
      </c>
      <c r="B824" s="16" t="s">
        <v>1951</v>
      </c>
      <c r="C824" s="16" t="s">
        <v>1974</v>
      </c>
      <c r="D824" s="17"/>
      <c r="E824" s="17">
        <v>11.51</v>
      </c>
      <c r="F824" s="17">
        <v>11.51</v>
      </c>
      <c r="G824" s="18">
        <f t="shared" si="24"/>
        <v>1</v>
      </c>
      <c r="H824" s="17"/>
      <c r="I824" s="17"/>
      <c r="J824" s="17"/>
      <c r="K824" s="18" t="str">
        <f t="shared" si="25"/>
        <v/>
      </c>
      <c r="L824" s="22" t="s">
        <v>1975</v>
      </c>
    </row>
    <row r="825" s="1" customFormat="1" ht="12" customHeight="1" spans="1:12">
      <c r="A825" s="15">
        <v>821</v>
      </c>
      <c r="B825" s="16" t="s">
        <v>1951</v>
      </c>
      <c r="C825" s="16" t="s">
        <v>1976</v>
      </c>
      <c r="D825" s="17"/>
      <c r="E825" s="17">
        <v>33.5</v>
      </c>
      <c r="F825" s="17">
        <v>33.5</v>
      </c>
      <c r="G825" s="18">
        <f t="shared" si="24"/>
        <v>1</v>
      </c>
      <c r="H825" s="17"/>
      <c r="I825" s="17"/>
      <c r="J825" s="17"/>
      <c r="K825" s="18" t="str">
        <f t="shared" si="25"/>
        <v/>
      </c>
      <c r="L825" s="22" t="s">
        <v>1977</v>
      </c>
    </row>
    <row r="826" s="1" customFormat="1" ht="12" customHeight="1" spans="1:12">
      <c r="A826" s="19">
        <v>822</v>
      </c>
      <c r="B826" s="16" t="s">
        <v>1951</v>
      </c>
      <c r="C826" s="16" t="s">
        <v>1978</v>
      </c>
      <c r="D826" s="17"/>
      <c r="E826" s="17">
        <v>1.76</v>
      </c>
      <c r="F826" s="17">
        <v>1.76</v>
      </c>
      <c r="G826" s="18">
        <f t="shared" si="24"/>
        <v>1</v>
      </c>
      <c r="H826" s="17"/>
      <c r="I826" s="17"/>
      <c r="J826" s="17"/>
      <c r="K826" s="18" t="str">
        <f t="shared" si="25"/>
        <v/>
      </c>
      <c r="L826" s="22" t="s">
        <v>1979</v>
      </c>
    </row>
    <row r="827" s="1" customFormat="1" ht="12" customHeight="1" spans="1:12">
      <c r="A827" s="15">
        <v>823</v>
      </c>
      <c r="B827" s="16" t="s">
        <v>1951</v>
      </c>
      <c r="C827" s="16" t="s">
        <v>1980</v>
      </c>
      <c r="D827" s="17"/>
      <c r="E827" s="17">
        <v>58.101488</v>
      </c>
      <c r="F827" s="17">
        <v>57.898512</v>
      </c>
      <c r="G827" s="18">
        <f t="shared" si="24"/>
        <v>0.996506526648681</v>
      </c>
      <c r="H827" s="17"/>
      <c r="I827" s="17"/>
      <c r="J827" s="17"/>
      <c r="K827" s="18" t="str">
        <f t="shared" si="25"/>
        <v/>
      </c>
      <c r="L827" s="22" t="s">
        <v>1981</v>
      </c>
    </row>
    <row r="828" s="1" customFormat="1" ht="12" customHeight="1" spans="1:12">
      <c r="A828" s="19">
        <v>824</v>
      </c>
      <c r="B828" s="16" t="s">
        <v>1951</v>
      </c>
      <c r="C828" s="16" t="s">
        <v>1982</v>
      </c>
      <c r="D828" s="17"/>
      <c r="E828" s="17">
        <v>10</v>
      </c>
      <c r="F828" s="17">
        <v>10</v>
      </c>
      <c r="G828" s="18">
        <f t="shared" si="24"/>
        <v>1</v>
      </c>
      <c r="H828" s="17"/>
      <c r="I828" s="17"/>
      <c r="J828" s="17"/>
      <c r="K828" s="18" t="str">
        <f t="shared" si="25"/>
        <v/>
      </c>
      <c r="L828" s="22" t="s">
        <v>1983</v>
      </c>
    </row>
    <row r="829" s="1" customFormat="1" ht="12" customHeight="1" spans="1:12">
      <c r="A829" s="15">
        <v>825</v>
      </c>
      <c r="B829" s="16" t="s">
        <v>1951</v>
      </c>
      <c r="C829" s="16" t="s">
        <v>1984</v>
      </c>
      <c r="D829" s="17"/>
      <c r="E829" s="17">
        <v>4</v>
      </c>
      <c r="F829" s="17"/>
      <c r="G829" s="18">
        <f t="shared" si="24"/>
        <v>0</v>
      </c>
      <c r="H829" s="17"/>
      <c r="I829" s="17"/>
      <c r="J829" s="17"/>
      <c r="K829" s="18" t="str">
        <f t="shared" si="25"/>
        <v/>
      </c>
      <c r="L829" s="22" t="s">
        <v>1985</v>
      </c>
    </row>
    <row r="830" s="1" customFormat="1" ht="12" customHeight="1" spans="1:12">
      <c r="A830" s="19">
        <v>826</v>
      </c>
      <c r="B830" s="16" t="s">
        <v>1951</v>
      </c>
      <c r="C830" s="16" t="s">
        <v>1986</v>
      </c>
      <c r="D830" s="17"/>
      <c r="E830" s="17">
        <v>20</v>
      </c>
      <c r="F830" s="17">
        <v>20</v>
      </c>
      <c r="G830" s="18">
        <f t="shared" si="24"/>
        <v>1</v>
      </c>
      <c r="H830" s="17"/>
      <c r="I830" s="17"/>
      <c r="J830" s="17"/>
      <c r="K830" s="18" t="str">
        <f t="shared" si="25"/>
        <v/>
      </c>
      <c r="L830" s="22" t="s">
        <v>1987</v>
      </c>
    </row>
    <row r="831" s="1" customFormat="1" ht="12" customHeight="1" spans="1:12">
      <c r="A831" s="15">
        <v>827</v>
      </c>
      <c r="B831" s="16" t="s">
        <v>1951</v>
      </c>
      <c r="C831" s="16" t="s">
        <v>1988</v>
      </c>
      <c r="D831" s="17"/>
      <c r="E831" s="17">
        <v>8.61</v>
      </c>
      <c r="F831" s="17"/>
      <c r="G831" s="18">
        <f t="shared" si="24"/>
        <v>0</v>
      </c>
      <c r="H831" s="17"/>
      <c r="I831" s="17"/>
      <c r="J831" s="17"/>
      <c r="K831" s="18" t="str">
        <f t="shared" si="25"/>
        <v/>
      </c>
      <c r="L831" s="22" t="s">
        <v>1989</v>
      </c>
    </row>
    <row r="832" s="1" customFormat="1" ht="12" customHeight="1" spans="1:12">
      <c r="A832" s="19">
        <v>828</v>
      </c>
      <c r="B832" s="16" t="s">
        <v>1951</v>
      </c>
      <c r="C832" s="16" t="s">
        <v>1990</v>
      </c>
      <c r="D832" s="17">
        <v>80</v>
      </c>
      <c r="E832" s="17">
        <v>17.274759</v>
      </c>
      <c r="F832" s="17"/>
      <c r="G832" s="18">
        <f t="shared" si="24"/>
        <v>0</v>
      </c>
      <c r="H832" s="17"/>
      <c r="I832" s="17"/>
      <c r="J832" s="17"/>
      <c r="K832" s="18" t="str">
        <f t="shared" si="25"/>
        <v/>
      </c>
      <c r="L832" s="22" t="s">
        <v>1991</v>
      </c>
    </row>
    <row r="833" s="1" customFormat="1" ht="12" customHeight="1" spans="1:12">
      <c r="A833" s="15">
        <v>829</v>
      </c>
      <c r="B833" s="16" t="s">
        <v>1951</v>
      </c>
      <c r="C833" s="16" t="s">
        <v>1992</v>
      </c>
      <c r="D833" s="17">
        <v>5.4</v>
      </c>
      <c r="E833" s="17">
        <v>5.4</v>
      </c>
      <c r="F833" s="17">
        <v>4.8</v>
      </c>
      <c r="G833" s="18">
        <f t="shared" si="24"/>
        <v>0.888888888888889</v>
      </c>
      <c r="H833" s="17"/>
      <c r="I833" s="17"/>
      <c r="J833" s="17"/>
      <c r="K833" s="18" t="str">
        <f t="shared" si="25"/>
        <v/>
      </c>
      <c r="L833" s="22" t="s">
        <v>1959</v>
      </c>
    </row>
    <row r="834" s="1" customFormat="1" ht="12" customHeight="1" spans="1:12">
      <c r="A834" s="19">
        <v>830</v>
      </c>
      <c r="B834" s="16" t="s">
        <v>1951</v>
      </c>
      <c r="C834" s="16" t="s">
        <v>1993</v>
      </c>
      <c r="D834" s="17">
        <v>0.43</v>
      </c>
      <c r="E834" s="17">
        <v>0.43</v>
      </c>
      <c r="F834" s="17"/>
      <c r="G834" s="18">
        <f t="shared" si="24"/>
        <v>0</v>
      </c>
      <c r="H834" s="17"/>
      <c r="I834" s="17"/>
      <c r="J834" s="17"/>
      <c r="K834" s="18" t="str">
        <f t="shared" si="25"/>
        <v/>
      </c>
      <c r="L834" s="22" t="s">
        <v>1959</v>
      </c>
    </row>
    <row r="835" s="1" customFormat="1" ht="12" customHeight="1" spans="1:12">
      <c r="A835" s="15">
        <v>831</v>
      </c>
      <c r="B835" s="16" t="s">
        <v>1951</v>
      </c>
      <c r="C835" s="16" t="s">
        <v>1994</v>
      </c>
      <c r="D835" s="17"/>
      <c r="E835" s="17"/>
      <c r="F835" s="17"/>
      <c r="G835" s="18" t="str">
        <f t="shared" si="24"/>
        <v/>
      </c>
      <c r="H835" s="17"/>
      <c r="I835" s="17"/>
      <c r="J835" s="17"/>
      <c r="K835" s="18" t="str">
        <f t="shared" si="25"/>
        <v/>
      </c>
      <c r="L835" s="22" t="s">
        <v>1959</v>
      </c>
    </row>
    <row r="836" s="1" customFormat="1" ht="12" customHeight="1" spans="1:12">
      <c r="A836" s="19">
        <v>832</v>
      </c>
      <c r="B836" s="16" t="s">
        <v>1951</v>
      </c>
      <c r="C836" s="16" t="s">
        <v>1995</v>
      </c>
      <c r="D836" s="17">
        <v>35</v>
      </c>
      <c r="E836" s="17">
        <v>35</v>
      </c>
      <c r="F836" s="17">
        <v>32.865512</v>
      </c>
      <c r="G836" s="18">
        <f t="shared" si="24"/>
        <v>0.939014628571429</v>
      </c>
      <c r="H836" s="17"/>
      <c r="I836" s="17"/>
      <c r="J836" s="17"/>
      <c r="K836" s="18" t="str">
        <f t="shared" si="25"/>
        <v/>
      </c>
      <c r="L836" s="22" t="s">
        <v>1991</v>
      </c>
    </row>
    <row r="837" s="1" customFormat="1" ht="12" customHeight="1" spans="1:12">
      <c r="A837" s="15">
        <v>833</v>
      </c>
      <c r="B837" s="16" t="s">
        <v>1951</v>
      </c>
      <c r="C837" s="16" t="s">
        <v>1996</v>
      </c>
      <c r="D837" s="17"/>
      <c r="E837" s="17">
        <v>4.8</v>
      </c>
      <c r="F837" s="17">
        <v>4.8</v>
      </c>
      <c r="G837" s="18">
        <f t="shared" ref="G837:G900" si="26">IF(E837=0,"",F837/E837)</f>
        <v>1</v>
      </c>
      <c r="H837" s="17"/>
      <c r="I837" s="17"/>
      <c r="J837" s="17"/>
      <c r="K837" s="18" t="str">
        <f t="shared" ref="K837:K900" si="27">IF(I837=0,"",J837/I837)</f>
        <v/>
      </c>
      <c r="L837" s="22" t="s">
        <v>1997</v>
      </c>
    </row>
    <row r="838" s="1" customFormat="1" ht="12" customHeight="1" spans="1:12">
      <c r="A838" s="19">
        <v>834</v>
      </c>
      <c r="B838" s="16" t="s">
        <v>1951</v>
      </c>
      <c r="C838" s="16" t="s">
        <v>1998</v>
      </c>
      <c r="D838" s="17">
        <v>4</v>
      </c>
      <c r="E838" s="17">
        <v>4</v>
      </c>
      <c r="F838" s="17">
        <v>3.4</v>
      </c>
      <c r="G838" s="18">
        <f t="shared" si="26"/>
        <v>0.85</v>
      </c>
      <c r="H838" s="17"/>
      <c r="I838" s="17"/>
      <c r="J838" s="17"/>
      <c r="K838" s="18" t="str">
        <f t="shared" si="27"/>
        <v/>
      </c>
      <c r="L838" s="22" t="s">
        <v>1991</v>
      </c>
    </row>
    <row r="839" s="1" customFormat="1" ht="12" customHeight="1" spans="1:12">
      <c r="A839" s="15">
        <v>835</v>
      </c>
      <c r="B839" s="16" t="s">
        <v>1951</v>
      </c>
      <c r="C839" s="16" t="s">
        <v>1999</v>
      </c>
      <c r="D839" s="17"/>
      <c r="E839" s="17">
        <v>3.185241</v>
      </c>
      <c r="F839" s="17">
        <v>3.185241</v>
      </c>
      <c r="G839" s="18">
        <f t="shared" si="26"/>
        <v>1</v>
      </c>
      <c r="H839" s="17"/>
      <c r="I839" s="17"/>
      <c r="J839" s="17"/>
      <c r="K839" s="18" t="str">
        <f t="shared" si="27"/>
        <v/>
      </c>
      <c r="L839" s="22" t="s">
        <v>2000</v>
      </c>
    </row>
    <row r="840" s="1" customFormat="1" ht="12" customHeight="1" spans="1:12">
      <c r="A840" s="19">
        <v>836</v>
      </c>
      <c r="B840" s="16" t="s">
        <v>1951</v>
      </c>
      <c r="C840" s="16" t="s">
        <v>2001</v>
      </c>
      <c r="D840" s="17">
        <v>0.0001</v>
      </c>
      <c r="E840" s="17">
        <v>0.0001</v>
      </c>
      <c r="F840" s="17"/>
      <c r="G840" s="18">
        <f t="shared" si="26"/>
        <v>0</v>
      </c>
      <c r="H840" s="17"/>
      <c r="I840" s="17"/>
      <c r="J840" s="17"/>
      <c r="K840" s="18" t="str">
        <f t="shared" si="27"/>
        <v/>
      </c>
      <c r="L840" s="22" t="s">
        <v>2002</v>
      </c>
    </row>
    <row r="841" s="1" customFormat="1" ht="12" customHeight="1" spans="1:12">
      <c r="A841" s="15">
        <v>837</v>
      </c>
      <c r="B841" s="16" t="s">
        <v>1951</v>
      </c>
      <c r="C841" s="16" t="s">
        <v>2003</v>
      </c>
      <c r="D841" s="17"/>
      <c r="E841" s="17">
        <v>5</v>
      </c>
      <c r="F841" s="17">
        <v>5</v>
      </c>
      <c r="G841" s="18">
        <f t="shared" si="26"/>
        <v>1</v>
      </c>
      <c r="H841" s="17"/>
      <c r="I841" s="17"/>
      <c r="J841" s="17"/>
      <c r="K841" s="18" t="str">
        <f t="shared" si="27"/>
        <v/>
      </c>
      <c r="L841" s="22" t="s">
        <v>2004</v>
      </c>
    </row>
    <row r="842" s="1" customFormat="1" ht="12" customHeight="1" spans="1:12">
      <c r="A842" s="19">
        <v>838</v>
      </c>
      <c r="B842" s="16" t="s">
        <v>1951</v>
      </c>
      <c r="C842" s="16" t="s">
        <v>2005</v>
      </c>
      <c r="D842" s="17">
        <v>0.0001</v>
      </c>
      <c r="E842" s="17">
        <v>0.0001</v>
      </c>
      <c r="F842" s="17"/>
      <c r="G842" s="18">
        <f t="shared" si="26"/>
        <v>0</v>
      </c>
      <c r="H842" s="17"/>
      <c r="I842" s="17"/>
      <c r="J842" s="17"/>
      <c r="K842" s="18" t="str">
        <f t="shared" si="27"/>
        <v/>
      </c>
      <c r="L842" s="22" t="s">
        <v>2006</v>
      </c>
    </row>
    <row r="843" s="1" customFormat="1" ht="12" customHeight="1" spans="1:12">
      <c r="A843" s="15">
        <v>839</v>
      </c>
      <c r="B843" s="16" t="s">
        <v>1951</v>
      </c>
      <c r="C843" s="16" t="s">
        <v>2007</v>
      </c>
      <c r="D843" s="17"/>
      <c r="E843" s="17">
        <v>1.8</v>
      </c>
      <c r="F843" s="17">
        <v>1.8</v>
      </c>
      <c r="G843" s="18">
        <f t="shared" si="26"/>
        <v>1</v>
      </c>
      <c r="H843" s="17"/>
      <c r="I843" s="17"/>
      <c r="J843" s="17"/>
      <c r="K843" s="18" t="str">
        <f t="shared" si="27"/>
        <v/>
      </c>
      <c r="L843" s="22" t="s">
        <v>2008</v>
      </c>
    </row>
    <row r="844" s="1" customFormat="1" ht="12" customHeight="1" spans="1:12">
      <c r="A844" s="19">
        <v>840</v>
      </c>
      <c r="B844" s="16" t="s">
        <v>1951</v>
      </c>
      <c r="C844" s="16" t="s">
        <v>2009</v>
      </c>
      <c r="D844" s="17">
        <v>0.0001</v>
      </c>
      <c r="E844" s="17">
        <v>0.0001</v>
      </c>
      <c r="F844" s="17"/>
      <c r="G844" s="18">
        <f t="shared" si="26"/>
        <v>0</v>
      </c>
      <c r="H844" s="17"/>
      <c r="I844" s="17"/>
      <c r="J844" s="17"/>
      <c r="K844" s="18" t="str">
        <f t="shared" si="27"/>
        <v/>
      </c>
      <c r="L844" s="22" t="s">
        <v>2010</v>
      </c>
    </row>
    <row r="845" s="1" customFormat="1" ht="12" customHeight="1" spans="1:12">
      <c r="A845" s="15">
        <v>841</v>
      </c>
      <c r="B845" s="16" t="s">
        <v>1951</v>
      </c>
      <c r="C845" s="16" t="s">
        <v>2011</v>
      </c>
      <c r="D845" s="17">
        <v>800</v>
      </c>
      <c r="E845" s="17">
        <v>800</v>
      </c>
      <c r="F845" s="17">
        <v>300</v>
      </c>
      <c r="G845" s="18">
        <f t="shared" si="26"/>
        <v>0.375</v>
      </c>
      <c r="H845" s="17"/>
      <c r="I845" s="17"/>
      <c r="J845" s="17"/>
      <c r="K845" s="18" t="str">
        <f t="shared" si="27"/>
        <v/>
      </c>
      <c r="L845" s="22" t="s">
        <v>2012</v>
      </c>
    </row>
    <row r="846" s="1" customFormat="1" ht="12" customHeight="1" spans="1:12">
      <c r="A846" s="19">
        <v>842</v>
      </c>
      <c r="B846" s="16" t="s">
        <v>1951</v>
      </c>
      <c r="C846" s="16" t="s">
        <v>2013</v>
      </c>
      <c r="D846" s="17">
        <v>0.0001</v>
      </c>
      <c r="E846" s="17">
        <v>0.0001</v>
      </c>
      <c r="F846" s="17"/>
      <c r="G846" s="18">
        <f t="shared" si="26"/>
        <v>0</v>
      </c>
      <c r="H846" s="17"/>
      <c r="I846" s="17"/>
      <c r="J846" s="17"/>
      <c r="K846" s="18" t="str">
        <f t="shared" si="27"/>
        <v/>
      </c>
      <c r="L846" s="22" t="s">
        <v>2014</v>
      </c>
    </row>
    <row r="847" s="1" customFormat="1" ht="12" customHeight="1" spans="1:12">
      <c r="A847" s="15">
        <v>843</v>
      </c>
      <c r="B847" s="16" t="s">
        <v>1951</v>
      </c>
      <c r="C847" s="16" t="s">
        <v>2015</v>
      </c>
      <c r="D847" s="17">
        <v>0.0001</v>
      </c>
      <c r="E847" s="17">
        <v>0.0001</v>
      </c>
      <c r="F847" s="17"/>
      <c r="G847" s="18">
        <f t="shared" si="26"/>
        <v>0</v>
      </c>
      <c r="H847" s="17"/>
      <c r="I847" s="17"/>
      <c r="J847" s="17"/>
      <c r="K847" s="18" t="str">
        <f t="shared" si="27"/>
        <v/>
      </c>
      <c r="L847" s="22" t="s">
        <v>2014</v>
      </c>
    </row>
    <row r="848" s="1" customFormat="1" ht="12" customHeight="1" spans="1:12">
      <c r="A848" s="19">
        <v>844</v>
      </c>
      <c r="B848" s="16" t="s">
        <v>1951</v>
      </c>
      <c r="C848" s="16" t="s">
        <v>2016</v>
      </c>
      <c r="D848" s="17">
        <v>5.37</v>
      </c>
      <c r="E848" s="17">
        <v>5.37</v>
      </c>
      <c r="F848" s="17"/>
      <c r="G848" s="18">
        <f t="shared" si="26"/>
        <v>0</v>
      </c>
      <c r="H848" s="17"/>
      <c r="I848" s="17"/>
      <c r="J848" s="17"/>
      <c r="K848" s="18" t="str">
        <f t="shared" si="27"/>
        <v/>
      </c>
      <c r="L848" s="22" t="s">
        <v>1959</v>
      </c>
    </row>
    <row r="849" s="1" customFormat="1" ht="12" customHeight="1" spans="1:12">
      <c r="A849" s="15">
        <v>845</v>
      </c>
      <c r="B849" s="16" t="s">
        <v>1951</v>
      </c>
      <c r="C849" s="16" t="s">
        <v>2017</v>
      </c>
      <c r="D849" s="17"/>
      <c r="E849" s="17"/>
      <c r="F849" s="17">
        <v>8.4</v>
      </c>
      <c r="G849" s="18" t="str">
        <f t="shared" si="26"/>
        <v/>
      </c>
      <c r="H849" s="17"/>
      <c r="I849" s="17"/>
      <c r="J849" s="17"/>
      <c r="K849" s="18" t="str">
        <f t="shared" si="27"/>
        <v/>
      </c>
      <c r="L849" s="22" t="s">
        <v>1959</v>
      </c>
    </row>
    <row r="850" s="1" customFormat="1" ht="12" customHeight="1" spans="1:12">
      <c r="A850" s="19">
        <v>846</v>
      </c>
      <c r="B850" s="16" t="s">
        <v>1951</v>
      </c>
      <c r="C850" s="16" t="s">
        <v>2018</v>
      </c>
      <c r="D850" s="17"/>
      <c r="E850" s="17"/>
      <c r="F850" s="17"/>
      <c r="G850" s="18" t="str">
        <f t="shared" si="26"/>
        <v/>
      </c>
      <c r="H850" s="17"/>
      <c r="I850" s="17"/>
      <c r="J850" s="17"/>
      <c r="K850" s="18" t="str">
        <f t="shared" si="27"/>
        <v/>
      </c>
      <c r="L850" s="22" t="s">
        <v>2019</v>
      </c>
    </row>
    <row r="851" s="1" customFormat="1" ht="12" customHeight="1" spans="1:12">
      <c r="A851" s="15">
        <v>847</v>
      </c>
      <c r="B851" s="16" t="s">
        <v>1951</v>
      </c>
      <c r="C851" s="16" t="s">
        <v>2020</v>
      </c>
      <c r="D851" s="17">
        <v>1</v>
      </c>
      <c r="E851" s="17"/>
      <c r="F851" s="17"/>
      <c r="G851" s="18" t="str">
        <f t="shared" si="26"/>
        <v/>
      </c>
      <c r="H851" s="17"/>
      <c r="I851" s="17"/>
      <c r="J851" s="17"/>
      <c r="K851" s="18" t="str">
        <f t="shared" si="27"/>
        <v/>
      </c>
      <c r="L851" s="22" t="s">
        <v>1991</v>
      </c>
    </row>
    <row r="852" s="1" customFormat="1" ht="12" customHeight="1" spans="1:12">
      <c r="A852" s="19">
        <v>848</v>
      </c>
      <c r="B852" s="16" t="s">
        <v>1951</v>
      </c>
      <c r="C852" s="16" t="s">
        <v>2021</v>
      </c>
      <c r="D852" s="17"/>
      <c r="E852" s="17">
        <v>1.8</v>
      </c>
      <c r="F852" s="17">
        <v>1.8</v>
      </c>
      <c r="G852" s="18">
        <f t="shared" si="26"/>
        <v>1</v>
      </c>
      <c r="H852" s="17"/>
      <c r="I852" s="17"/>
      <c r="J852" s="17"/>
      <c r="K852" s="18" t="str">
        <f t="shared" si="27"/>
        <v/>
      </c>
      <c r="L852" s="22" t="s">
        <v>2022</v>
      </c>
    </row>
    <row r="853" s="1" customFormat="1" ht="12" customHeight="1" spans="1:12">
      <c r="A853" s="15">
        <v>849</v>
      </c>
      <c r="B853" s="16" t="s">
        <v>1951</v>
      </c>
      <c r="C853" s="16" t="s">
        <v>2023</v>
      </c>
      <c r="D853" s="17"/>
      <c r="E853" s="17"/>
      <c r="F853" s="17">
        <v>65.049287</v>
      </c>
      <c r="G853" s="18" t="str">
        <f t="shared" si="26"/>
        <v/>
      </c>
      <c r="H853" s="17"/>
      <c r="I853" s="17"/>
      <c r="J853" s="17"/>
      <c r="K853" s="18" t="str">
        <f t="shared" si="27"/>
        <v/>
      </c>
      <c r="L853" s="22" t="s">
        <v>2024</v>
      </c>
    </row>
    <row r="854" s="1" customFormat="1" ht="12" customHeight="1" spans="1:12">
      <c r="A854" s="19">
        <v>850</v>
      </c>
      <c r="B854" s="16" t="s">
        <v>1951</v>
      </c>
      <c r="C854" s="16" t="s">
        <v>2025</v>
      </c>
      <c r="D854" s="17"/>
      <c r="E854" s="17">
        <v>47.5</v>
      </c>
      <c r="F854" s="17">
        <v>43.89</v>
      </c>
      <c r="G854" s="18">
        <f t="shared" si="26"/>
        <v>0.924</v>
      </c>
      <c r="H854" s="17"/>
      <c r="I854" s="17"/>
      <c r="J854" s="17"/>
      <c r="K854" s="18" t="str">
        <f t="shared" si="27"/>
        <v/>
      </c>
      <c r="L854" s="22" t="s">
        <v>2026</v>
      </c>
    </row>
    <row r="855" s="1" customFormat="1" ht="12" customHeight="1" spans="1:12">
      <c r="A855" s="15">
        <v>851</v>
      </c>
      <c r="B855" s="16" t="s">
        <v>1951</v>
      </c>
      <c r="C855" s="16" t="s">
        <v>2027</v>
      </c>
      <c r="D855" s="17">
        <v>0.06</v>
      </c>
      <c r="E855" s="17">
        <v>0.06</v>
      </c>
      <c r="F855" s="17"/>
      <c r="G855" s="18">
        <f t="shared" si="26"/>
        <v>0</v>
      </c>
      <c r="H855" s="17"/>
      <c r="I855" s="17"/>
      <c r="J855" s="17"/>
      <c r="K855" s="18" t="str">
        <f t="shared" si="27"/>
        <v/>
      </c>
      <c r="L855" s="22" t="s">
        <v>1991</v>
      </c>
    </row>
    <row r="856" s="1" customFormat="1" ht="12" customHeight="1" spans="1:12">
      <c r="A856" s="19">
        <v>852</v>
      </c>
      <c r="B856" s="16" t="s">
        <v>1951</v>
      </c>
      <c r="C856" s="16" t="s">
        <v>2028</v>
      </c>
      <c r="D856" s="17"/>
      <c r="E856" s="17">
        <v>5</v>
      </c>
      <c r="F856" s="17">
        <v>5</v>
      </c>
      <c r="G856" s="18">
        <f t="shared" si="26"/>
        <v>1</v>
      </c>
      <c r="H856" s="17"/>
      <c r="I856" s="17"/>
      <c r="J856" s="17"/>
      <c r="K856" s="18" t="str">
        <f t="shared" si="27"/>
        <v/>
      </c>
      <c r="L856" s="22" t="s">
        <v>2029</v>
      </c>
    </row>
    <row r="857" s="1" customFormat="1" ht="12" customHeight="1" spans="1:12">
      <c r="A857" s="15">
        <v>853</v>
      </c>
      <c r="B857" s="16" t="s">
        <v>1951</v>
      </c>
      <c r="C857" s="16" t="s">
        <v>2030</v>
      </c>
      <c r="D857" s="17">
        <v>30</v>
      </c>
      <c r="E857" s="17">
        <v>30</v>
      </c>
      <c r="F857" s="17">
        <v>28.11</v>
      </c>
      <c r="G857" s="18">
        <f t="shared" si="26"/>
        <v>0.937</v>
      </c>
      <c r="H857" s="17"/>
      <c r="I857" s="17"/>
      <c r="J857" s="17"/>
      <c r="K857" s="18" t="str">
        <f t="shared" si="27"/>
        <v/>
      </c>
      <c r="L857" s="22" t="s">
        <v>1991</v>
      </c>
    </row>
    <row r="858" s="1" customFormat="1" ht="12" customHeight="1" spans="1:12">
      <c r="A858" s="19">
        <v>854</v>
      </c>
      <c r="B858" s="16" t="s">
        <v>1951</v>
      </c>
      <c r="C858" s="16" t="s">
        <v>2031</v>
      </c>
      <c r="D858" s="17">
        <v>80</v>
      </c>
      <c r="E858" s="17">
        <v>58.74</v>
      </c>
      <c r="F858" s="17">
        <v>58.74</v>
      </c>
      <c r="G858" s="18">
        <f t="shared" si="26"/>
        <v>1</v>
      </c>
      <c r="H858" s="17"/>
      <c r="I858" s="17"/>
      <c r="J858" s="17"/>
      <c r="K858" s="18" t="str">
        <f t="shared" si="27"/>
        <v/>
      </c>
      <c r="L858" s="22" t="s">
        <v>1991</v>
      </c>
    </row>
    <row r="859" s="1" customFormat="1" ht="12" customHeight="1" spans="1:12">
      <c r="A859" s="15">
        <v>855</v>
      </c>
      <c r="B859" s="16" t="s">
        <v>1951</v>
      </c>
      <c r="C859" s="16" t="s">
        <v>2032</v>
      </c>
      <c r="D859" s="17"/>
      <c r="E859" s="17">
        <v>2.24</v>
      </c>
      <c r="F859" s="17">
        <v>2.24</v>
      </c>
      <c r="G859" s="18">
        <f t="shared" si="26"/>
        <v>1</v>
      </c>
      <c r="H859" s="17"/>
      <c r="I859" s="17"/>
      <c r="J859" s="17"/>
      <c r="K859" s="18" t="str">
        <f t="shared" si="27"/>
        <v/>
      </c>
      <c r="L859" s="22" t="s">
        <v>2033</v>
      </c>
    </row>
    <row r="860" s="1" customFormat="1" ht="12" customHeight="1" spans="1:12">
      <c r="A860" s="19">
        <v>856</v>
      </c>
      <c r="B860" s="16" t="s">
        <v>1951</v>
      </c>
      <c r="C860" s="16" t="s">
        <v>2034</v>
      </c>
      <c r="D860" s="17">
        <v>0.66523</v>
      </c>
      <c r="E860" s="17">
        <v>0.66523</v>
      </c>
      <c r="F860" s="17">
        <v>0.66523</v>
      </c>
      <c r="G860" s="18">
        <f t="shared" si="26"/>
        <v>1</v>
      </c>
      <c r="H860" s="17"/>
      <c r="I860" s="17"/>
      <c r="J860" s="17"/>
      <c r="K860" s="18" t="str">
        <f t="shared" si="27"/>
        <v/>
      </c>
      <c r="L860" s="22" t="s">
        <v>2035</v>
      </c>
    </row>
    <row r="861" s="1" customFormat="1" ht="12" customHeight="1" spans="1:12">
      <c r="A861" s="15">
        <v>857</v>
      </c>
      <c r="B861" s="16" t="s">
        <v>1951</v>
      </c>
      <c r="C861" s="16" t="s">
        <v>2036</v>
      </c>
      <c r="D861" s="17">
        <v>9.5</v>
      </c>
      <c r="E861" s="17">
        <v>4.5</v>
      </c>
      <c r="F861" s="17">
        <v>3.99755</v>
      </c>
      <c r="G861" s="18">
        <f t="shared" si="26"/>
        <v>0.888344444444444</v>
      </c>
      <c r="H861" s="17"/>
      <c r="I861" s="17"/>
      <c r="J861" s="17"/>
      <c r="K861" s="18" t="str">
        <f t="shared" si="27"/>
        <v/>
      </c>
      <c r="L861" s="22" t="s">
        <v>1991</v>
      </c>
    </row>
    <row r="862" s="1" customFormat="1" ht="12" customHeight="1" spans="1:12">
      <c r="A862" s="19">
        <v>858</v>
      </c>
      <c r="B862" s="16" t="s">
        <v>1951</v>
      </c>
      <c r="C862" s="16" t="s">
        <v>2037</v>
      </c>
      <c r="D862" s="17"/>
      <c r="E862" s="17"/>
      <c r="F862" s="17">
        <v>56.48</v>
      </c>
      <c r="G862" s="18" t="str">
        <f t="shared" si="26"/>
        <v/>
      </c>
      <c r="H862" s="17"/>
      <c r="I862" s="17"/>
      <c r="J862" s="17"/>
      <c r="K862" s="18" t="str">
        <f t="shared" si="27"/>
        <v/>
      </c>
      <c r="L862" s="22" t="s">
        <v>1959</v>
      </c>
    </row>
    <row r="863" s="1" customFormat="1" ht="12" customHeight="1" spans="1:12">
      <c r="A863" s="15">
        <v>859</v>
      </c>
      <c r="B863" s="16" t="s">
        <v>1951</v>
      </c>
      <c r="C863" s="16" t="s">
        <v>2038</v>
      </c>
      <c r="D863" s="17"/>
      <c r="E863" s="17"/>
      <c r="F863" s="17"/>
      <c r="G863" s="18" t="str">
        <f t="shared" si="26"/>
        <v/>
      </c>
      <c r="H863" s="17"/>
      <c r="I863" s="17"/>
      <c r="J863" s="17"/>
      <c r="K863" s="18" t="str">
        <f t="shared" si="27"/>
        <v/>
      </c>
      <c r="L863" s="22" t="s">
        <v>1959</v>
      </c>
    </row>
    <row r="864" s="1" customFormat="1" ht="12" customHeight="1" spans="1:12">
      <c r="A864" s="19">
        <v>860</v>
      </c>
      <c r="B864" s="16" t="s">
        <v>1951</v>
      </c>
      <c r="C864" s="16" t="s">
        <v>2039</v>
      </c>
      <c r="D864" s="17">
        <v>4</v>
      </c>
      <c r="E864" s="17">
        <v>4</v>
      </c>
      <c r="F864" s="17">
        <v>3.1</v>
      </c>
      <c r="G864" s="18">
        <f t="shared" si="26"/>
        <v>0.775</v>
      </c>
      <c r="H864" s="17"/>
      <c r="I864" s="17"/>
      <c r="J864" s="17"/>
      <c r="K864" s="18" t="str">
        <f t="shared" si="27"/>
        <v/>
      </c>
      <c r="L864" s="22" t="s">
        <v>1991</v>
      </c>
    </row>
    <row r="865" s="1" customFormat="1" ht="12" customHeight="1" spans="1:12">
      <c r="A865" s="15">
        <v>861</v>
      </c>
      <c r="B865" s="16" t="s">
        <v>1951</v>
      </c>
      <c r="C865" s="16" t="s">
        <v>2040</v>
      </c>
      <c r="D865" s="17">
        <v>41.04</v>
      </c>
      <c r="E865" s="17">
        <v>41.04</v>
      </c>
      <c r="F865" s="17">
        <v>40.3955</v>
      </c>
      <c r="G865" s="18">
        <f t="shared" si="26"/>
        <v>0.984295808966862</v>
      </c>
      <c r="H865" s="17"/>
      <c r="I865" s="17"/>
      <c r="J865" s="17"/>
      <c r="K865" s="18" t="str">
        <f t="shared" si="27"/>
        <v/>
      </c>
      <c r="L865" s="22" t="s">
        <v>1959</v>
      </c>
    </row>
    <row r="866" s="1" customFormat="1" ht="12" customHeight="1" spans="1:12">
      <c r="A866" s="19">
        <v>862</v>
      </c>
      <c r="B866" s="16" t="s">
        <v>1951</v>
      </c>
      <c r="C866" s="16" t="s">
        <v>2041</v>
      </c>
      <c r="D866" s="17">
        <v>48.4</v>
      </c>
      <c r="E866" s="17">
        <v>48.4</v>
      </c>
      <c r="F866" s="17">
        <v>45.9325</v>
      </c>
      <c r="G866" s="18">
        <f t="shared" si="26"/>
        <v>0.949018595041322</v>
      </c>
      <c r="H866" s="17"/>
      <c r="I866" s="17"/>
      <c r="J866" s="17"/>
      <c r="K866" s="18" t="str">
        <f t="shared" si="27"/>
        <v/>
      </c>
      <c r="L866" s="22" t="s">
        <v>1959</v>
      </c>
    </row>
    <row r="867" s="1" customFormat="1" ht="12" customHeight="1" spans="1:12">
      <c r="A867" s="15">
        <v>863</v>
      </c>
      <c r="B867" s="16" t="s">
        <v>1951</v>
      </c>
      <c r="C867" s="16" t="s">
        <v>2042</v>
      </c>
      <c r="D867" s="17">
        <v>1</v>
      </c>
      <c r="E867" s="17">
        <v>1</v>
      </c>
      <c r="F867" s="17">
        <v>0.8</v>
      </c>
      <c r="G867" s="18">
        <f t="shared" si="26"/>
        <v>0.8</v>
      </c>
      <c r="H867" s="17"/>
      <c r="I867" s="17"/>
      <c r="J867" s="17"/>
      <c r="K867" s="18" t="str">
        <f t="shared" si="27"/>
        <v/>
      </c>
      <c r="L867" s="22" t="s">
        <v>1991</v>
      </c>
    </row>
    <row r="868" s="1" customFormat="1" ht="12" customHeight="1" spans="1:12">
      <c r="A868" s="19">
        <v>864</v>
      </c>
      <c r="B868" s="16" t="s">
        <v>1951</v>
      </c>
      <c r="C868" s="16" t="s">
        <v>2043</v>
      </c>
      <c r="D868" s="17">
        <v>3</v>
      </c>
      <c r="E868" s="17">
        <v>3</v>
      </c>
      <c r="F868" s="17">
        <v>3</v>
      </c>
      <c r="G868" s="18">
        <f t="shared" si="26"/>
        <v>1</v>
      </c>
      <c r="H868" s="17"/>
      <c r="I868" s="17"/>
      <c r="J868" s="17"/>
      <c r="K868" s="18" t="str">
        <f t="shared" si="27"/>
        <v/>
      </c>
      <c r="L868" s="22" t="s">
        <v>1991</v>
      </c>
    </row>
    <row r="869" s="1" customFormat="1" ht="12" customHeight="1" spans="1:12">
      <c r="A869" s="15">
        <v>865</v>
      </c>
      <c r="B869" s="16" t="s">
        <v>1951</v>
      </c>
      <c r="C869" s="16" t="s">
        <v>2044</v>
      </c>
      <c r="D869" s="17"/>
      <c r="E869" s="17">
        <v>34.85</v>
      </c>
      <c r="F869" s="17">
        <v>30.877</v>
      </c>
      <c r="G869" s="18">
        <f t="shared" si="26"/>
        <v>0.885997130559541</v>
      </c>
      <c r="H869" s="17"/>
      <c r="I869" s="17"/>
      <c r="J869" s="17"/>
      <c r="K869" s="18" t="str">
        <f t="shared" si="27"/>
        <v/>
      </c>
      <c r="L869" s="22" t="s">
        <v>2045</v>
      </c>
    </row>
    <row r="870" s="1" customFormat="1" ht="12" customHeight="1" spans="1:12">
      <c r="A870" s="19">
        <v>866</v>
      </c>
      <c r="B870" s="16" t="s">
        <v>1951</v>
      </c>
      <c r="C870" s="16" t="s">
        <v>2044</v>
      </c>
      <c r="D870" s="17">
        <v>164.57</v>
      </c>
      <c r="E870" s="17">
        <v>164.57</v>
      </c>
      <c r="F870" s="17">
        <v>163.66</v>
      </c>
      <c r="G870" s="18">
        <f t="shared" si="26"/>
        <v>0.994470438111442</v>
      </c>
      <c r="H870" s="17"/>
      <c r="I870" s="17"/>
      <c r="J870" s="17"/>
      <c r="K870" s="18" t="str">
        <f t="shared" si="27"/>
        <v/>
      </c>
      <c r="L870" s="22" t="s">
        <v>1991</v>
      </c>
    </row>
    <row r="871" s="1" customFormat="1" ht="12" customHeight="1" spans="1:12">
      <c r="A871" s="15">
        <v>867</v>
      </c>
      <c r="B871" s="16" t="s">
        <v>1951</v>
      </c>
      <c r="C871" s="16" t="s">
        <v>2046</v>
      </c>
      <c r="D871" s="17"/>
      <c r="E871" s="17"/>
      <c r="F871" s="17">
        <v>2.2</v>
      </c>
      <c r="G871" s="18" t="str">
        <f t="shared" si="26"/>
        <v/>
      </c>
      <c r="H871" s="17"/>
      <c r="I871" s="17"/>
      <c r="J871" s="17"/>
      <c r="K871" s="18" t="str">
        <f t="shared" si="27"/>
        <v/>
      </c>
      <c r="L871" s="22" t="s">
        <v>1991</v>
      </c>
    </row>
    <row r="872" s="1" customFormat="1" ht="12" customHeight="1" spans="1:12">
      <c r="A872" s="19">
        <v>868</v>
      </c>
      <c r="B872" s="16" t="s">
        <v>1951</v>
      </c>
      <c r="C872" s="16" t="s">
        <v>2047</v>
      </c>
      <c r="D872" s="17">
        <v>0.19</v>
      </c>
      <c r="E872" s="17">
        <v>0.19</v>
      </c>
      <c r="F872" s="17">
        <v>0.19</v>
      </c>
      <c r="G872" s="18">
        <f t="shared" si="26"/>
        <v>1</v>
      </c>
      <c r="H872" s="17"/>
      <c r="I872" s="17"/>
      <c r="J872" s="17"/>
      <c r="K872" s="18" t="str">
        <f t="shared" si="27"/>
        <v/>
      </c>
      <c r="L872" s="22" t="s">
        <v>1991</v>
      </c>
    </row>
    <row r="873" s="1" customFormat="1" ht="12" customHeight="1" spans="1:12">
      <c r="A873" s="15">
        <v>869</v>
      </c>
      <c r="B873" s="16" t="s">
        <v>1951</v>
      </c>
      <c r="C873" s="16" t="s">
        <v>2048</v>
      </c>
      <c r="D873" s="17"/>
      <c r="E873" s="17"/>
      <c r="F873" s="17"/>
      <c r="G873" s="18" t="str">
        <f t="shared" si="26"/>
        <v/>
      </c>
      <c r="H873" s="17">
        <v>80</v>
      </c>
      <c r="I873" s="17">
        <v>83.855</v>
      </c>
      <c r="J873" s="17">
        <v>76.145</v>
      </c>
      <c r="K873" s="18">
        <f t="shared" si="27"/>
        <v>0.908055572118538</v>
      </c>
      <c r="L873" s="22" t="s">
        <v>2049</v>
      </c>
    </row>
    <row r="874" s="1" customFormat="1" ht="12" customHeight="1" spans="1:12">
      <c r="A874" s="19">
        <v>870</v>
      </c>
      <c r="B874" s="16" t="s">
        <v>1951</v>
      </c>
      <c r="C874" s="16" t="s">
        <v>2050</v>
      </c>
      <c r="D874" s="17"/>
      <c r="E874" s="17"/>
      <c r="F874" s="17"/>
      <c r="G874" s="18" t="str">
        <f t="shared" si="26"/>
        <v/>
      </c>
      <c r="H874" s="17"/>
      <c r="I874" s="17">
        <v>10</v>
      </c>
      <c r="J874" s="17"/>
      <c r="K874" s="18">
        <f t="shared" si="27"/>
        <v>0</v>
      </c>
      <c r="L874" s="22" t="s">
        <v>2051</v>
      </c>
    </row>
    <row r="875" s="1" customFormat="1" ht="12" customHeight="1" spans="1:12">
      <c r="A875" s="15">
        <v>871</v>
      </c>
      <c r="B875" s="16" t="s">
        <v>1951</v>
      </c>
      <c r="C875" s="16" t="s">
        <v>2052</v>
      </c>
      <c r="D875" s="17"/>
      <c r="E875" s="17"/>
      <c r="F875" s="17"/>
      <c r="G875" s="18" t="str">
        <f t="shared" si="26"/>
        <v/>
      </c>
      <c r="H875" s="17">
        <v>1000</v>
      </c>
      <c r="I875" s="17"/>
      <c r="J875" s="17"/>
      <c r="K875" s="18" t="str">
        <f t="shared" si="27"/>
        <v/>
      </c>
      <c r="L875" s="22" t="s">
        <v>1991</v>
      </c>
    </row>
    <row r="876" s="1" customFormat="1" ht="12" customHeight="1" spans="1:12">
      <c r="A876" s="19">
        <v>872</v>
      </c>
      <c r="B876" s="16" t="s">
        <v>1951</v>
      </c>
      <c r="C876" s="16" t="s">
        <v>2053</v>
      </c>
      <c r="D876" s="17"/>
      <c r="E876" s="17"/>
      <c r="F876" s="17"/>
      <c r="G876" s="18" t="str">
        <f t="shared" si="26"/>
        <v/>
      </c>
      <c r="H876" s="17"/>
      <c r="I876" s="17">
        <v>664.610248</v>
      </c>
      <c r="J876" s="17">
        <v>495.009</v>
      </c>
      <c r="K876" s="18">
        <f t="shared" si="27"/>
        <v>0.744810964756595</v>
      </c>
      <c r="L876" s="22" t="s">
        <v>1059</v>
      </c>
    </row>
    <row r="877" s="1" customFormat="1" ht="12" customHeight="1" spans="1:12">
      <c r="A877" s="15">
        <v>873</v>
      </c>
      <c r="B877" s="16" t="s">
        <v>1951</v>
      </c>
      <c r="C877" s="16" t="s">
        <v>2054</v>
      </c>
      <c r="D877" s="17"/>
      <c r="E877" s="17"/>
      <c r="F877" s="17"/>
      <c r="G877" s="18" t="str">
        <f t="shared" si="26"/>
        <v/>
      </c>
      <c r="H877" s="17">
        <v>1900</v>
      </c>
      <c r="I877" s="17">
        <v>1900</v>
      </c>
      <c r="J877" s="17">
        <v>1900</v>
      </c>
      <c r="K877" s="18">
        <f t="shared" si="27"/>
        <v>1</v>
      </c>
      <c r="L877" s="22" t="s">
        <v>2055</v>
      </c>
    </row>
    <row r="878" s="1" customFormat="1" ht="12" customHeight="1" spans="1:12">
      <c r="A878" s="19">
        <v>874</v>
      </c>
      <c r="B878" s="16" t="s">
        <v>2056</v>
      </c>
      <c r="C878" s="16" t="s">
        <v>2057</v>
      </c>
      <c r="D878" s="17"/>
      <c r="E878" s="17">
        <v>150</v>
      </c>
      <c r="F878" s="17"/>
      <c r="G878" s="18">
        <f t="shared" si="26"/>
        <v>0</v>
      </c>
      <c r="H878" s="17"/>
      <c r="I878" s="17"/>
      <c r="J878" s="17"/>
      <c r="K878" s="18" t="str">
        <f t="shared" si="27"/>
        <v/>
      </c>
      <c r="L878" s="22" t="s">
        <v>2058</v>
      </c>
    </row>
    <row r="879" s="1" customFormat="1" ht="12" customHeight="1" spans="1:12">
      <c r="A879" s="15">
        <v>875</v>
      </c>
      <c r="B879" s="16" t="s">
        <v>2056</v>
      </c>
      <c r="C879" s="16" t="s">
        <v>2059</v>
      </c>
      <c r="D879" s="17">
        <v>3.6</v>
      </c>
      <c r="E879" s="17">
        <v>3.6</v>
      </c>
      <c r="F879" s="17">
        <v>3.6</v>
      </c>
      <c r="G879" s="18">
        <f t="shared" si="26"/>
        <v>1</v>
      </c>
      <c r="H879" s="17"/>
      <c r="I879" s="17"/>
      <c r="J879" s="17"/>
      <c r="K879" s="18" t="str">
        <f t="shared" si="27"/>
        <v/>
      </c>
      <c r="L879" s="22" t="s">
        <v>2060</v>
      </c>
    </row>
    <row r="880" s="1" customFormat="1" ht="12" customHeight="1" spans="1:12">
      <c r="A880" s="19">
        <v>876</v>
      </c>
      <c r="B880" s="16" t="s">
        <v>2056</v>
      </c>
      <c r="C880" s="16" t="s">
        <v>684</v>
      </c>
      <c r="D880" s="17">
        <v>0.1</v>
      </c>
      <c r="E880" s="17">
        <v>0.1</v>
      </c>
      <c r="F880" s="17">
        <v>0.099974</v>
      </c>
      <c r="G880" s="18">
        <f t="shared" si="26"/>
        <v>0.99974</v>
      </c>
      <c r="H880" s="17"/>
      <c r="I880" s="17"/>
      <c r="J880" s="17"/>
      <c r="K880" s="18" t="str">
        <f t="shared" si="27"/>
        <v/>
      </c>
      <c r="L880" s="22" t="s">
        <v>2061</v>
      </c>
    </row>
    <row r="881" s="1" customFormat="1" ht="12" customHeight="1" spans="1:12">
      <c r="A881" s="15">
        <v>877</v>
      </c>
      <c r="B881" s="16" t="s">
        <v>2056</v>
      </c>
      <c r="C881" s="16" t="s">
        <v>2062</v>
      </c>
      <c r="D881" s="17">
        <v>2.5</v>
      </c>
      <c r="E881" s="17">
        <v>2.5</v>
      </c>
      <c r="F881" s="17">
        <v>0.039</v>
      </c>
      <c r="G881" s="18">
        <f t="shared" si="26"/>
        <v>0.0156</v>
      </c>
      <c r="H881" s="17"/>
      <c r="I881" s="17"/>
      <c r="J881" s="17"/>
      <c r="K881" s="18" t="str">
        <f t="shared" si="27"/>
        <v/>
      </c>
      <c r="L881" s="22" t="s">
        <v>2063</v>
      </c>
    </row>
    <row r="882" s="1" customFormat="1" ht="12" customHeight="1" spans="1:12">
      <c r="A882" s="19">
        <v>878</v>
      </c>
      <c r="B882" s="16" t="s">
        <v>2056</v>
      </c>
      <c r="C882" s="16" t="s">
        <v>2064</v>
      </c>
      <c r="D882" s="17">
        <v>134</v>
      </c>
      <c r="E882" s="17"/>
      <c r="F882" s="17"/>
      <c r="G882" s="18" t="str">
        <f t="shared" si="26"/>
        <v/>
      </c>
      <c r="H882" s="17"/>
      <c r="I882" s="17"/>
      <c r="J882" s="17"/>
      <c r="K882" s="18" t="str">
        <f t="shared" si="27"/>
        <v/>
      </c>
      <c r="L882" s="22" t="s">
        <v>2065</v>
      </c>
    </row>
    <row r="883" s="1" customFormat="1" ht="12" customHeight="1" spans="1:12">
      <c r="A883" s="15">
        <v>879</v>
      </c>
      <c r="B883" s="16" t="s">
        <v>2056</v>
      </c>
      <c r="C883" s="16" t="s">
        <v>2066</v>
      </c>
      <c r="D883" s="17">
        <v>1</v>
      </c>
      <c r="E883" s="17">
        <v>1</v>
      </c>
      <c r="F883" s="17">
        <v>0.9956</v>
      </c>
      <c r="G883" s="18">
        <f t="shared" si="26"/>
        <v>0.9956</v>
      </c>
      <c r="H883" s="17"/>
      <c r="I883" s="17"/>
      <c r="J883" s="17"/>
      <c r="K883" s="18" t="str">
        <f t="shared" si="27"/>
        <v/>
      </c>
      <c r="L883" s="22" t="s">
        <v>2067</v>
      </c>
    </row>
    <row r="884" s="1" customFormat="1" ht="12" customHeight="1" spans="1:12">
      <c r="A884" s="19">
        <v>880</v>
      </c>
      <c r="B884" s="16" t="s">
        <v>2056</v>
      </c>
      <c r="C884" s="16" t="s">
        <v>2068</v>
      </c>
      <c r="D884" s="17">
        <v>10</v>
      </c>
      <c r="E884" s="17">
        <v>10</v>
      </c>
      <c r="F884" s="17">
        <v>9.9998</v>
      </c>
      <c r="G884" s="18">
        <f t="shared" si="26"/>
        <v>0.99998</v>
      </c>
      <c r="H884" s="17"/>
      <c r="I884" s="17"/>
      <c r="J884" s="17"/>
      <c r="K884" s="18" t="str">
        <f t="shared" si="27"/>
        <v/>
      </c>
      <c r="L884" s="22" t="s">
        <v>2065</v>
      </c>
    </row>
    <row r="885" s="1" customFormat="1" ht="12" customHeight="1" spans="1:12">
      <c r="A885" s="15">
        <v>881</v>
      </c>
      <c r="B885" s="16" t="s">
        <v>2056</v>
      </c>
      <c r="C885" s="16" t="s">
        <v>2069</v>
      </c>
      <c r="D885" s="17">
        <v>15.3</v>
      </c>
      <c r="E885" s="17">
        <v>15.3</v>
      </c>
      <c r="F885" s="17">
        <v>15.095461</v>
      </c>
      <c r="G885" s="18">
        <f t="shared" si="26"/>
        <v>0.986631437908497</v>
      </c>
      <c r="H885" s="17"/>
      <c r="I885" s="17"/>
      <c r="J885" s="17"/>
      <c r="K885" s="18" t="str">
        <f t="shared" si="27"/>
        <v/>
      </c>
      <c r="L885" s="22" t="s">
        <v>2070</v>
      </c>
    </row>
    <row r="886" s="1" customFormat="1" ht="12" customHeight="1" spans="1:12">
      <c r="A886" s="19">
        <v>882</v>
      </c>
      <c r="B886" s="16" t="s">
        <v>2056</v>
      </c>
      <c r="C886" s="16" t="s">
        <v>2071</v>
      </c>
      <c r="D886" s="17">
        <v>3</v>
      </c>
      <c r="E886" s="17">
        <v>3</v>
      </c>
      <c r="F886" s="17">
        <v>3</v>
      </c>
      <c r="G886" s="18">
        <f t="shared" si="26"/>
        <v>1</v>
      </c>
      <c r="H886" s="17"/>
      <c r="I886" s="17"/>
      <c r="J886" s="17"/>
      <c r="K886" s="18" t="str">
        <f t="shared" si="27"/>
        <v/>
      </c>
      <c r="L886" s="22" t="s">
        <v>2065</v>
      </c>
    </row>
    <row r="887" s="1" customFormat="1" ht="12" customHeight="1" spans="1:12">
      <c r="A887" s="15">
        <v>883</v>
      </c>
      <c r="B887" s="16" t="s">
        <v>2056</v>
      </c>
      <c r="C887" s="16" t="s">
        <v>2072</v>
      </c>
      <c r="D887" s="17">
        <v>5.6</v>
      </c>
      <c r="E887" s="17">
        <v>5.6</v>
      </c>
      <c r="F887" s="17">
        <v>5.0362</v>
      </c>
      <c r="G887" s="18">
        <f t="shared" si="26"/>
        <v>0.899321428571429</v>
      </c>
      <c r="H887" s="17"/>
      <c r="I887" s="17"/>
      <c r="J887" s="17"/>
      <c r="K887" s="18" t="str">
        <f t="shared" si="27"/>
        <v/>
      </c>
      <c r="L887" s="22" t="s">
        <v>2073</v>
      </c>
    </row>
    <row r="888" s="1" customFormat="1" ht="12" customHeight="1" spans="1:12">
      <c r="A888" s="19">
        <v>884</v>
      </c>
      <c r="B888" s="16" t="s">
        <v>2056</v>
      </c>
      <c r="C888" s="16" t="s">
        <v>2074</v>
      </c>
      <c r="D888" s="17">
        <v>248.4</v>
      </c>
      <c r="E888" s="17">
        <v>248.4</v>
      </c>
      <c r="F888" s="17">
        <v>235.0497</v>
      </c>
      <c r="G888" s="18">
        <f t="shared" si="26"/>
        <v>0.946254830917874</v>
      </c>
      <c r="H888" s="17"/>
      <c r="I888" s="17"/>
      <c r="J888" s="17"/>
      <c r="K888" s="18" t="str">
        <f t="shared" si="27"/>
        <v/>
      </c>
      <c r="L888" s="22" t="s">
        <v>2065</v>
      </c>
    </row>
    <row r="889" s="1" customFormat="1" ht="12" customHeight="1" spans="1:12">
      <c r="A889" s="15">
        <v>885</v>
      </c>
      <c r="B889" s="16" t="s">
        <v>2056</v>
      </c>
      <c r="C889" s="16" t="s">
        <v>2075</v>
      </c>
      <c r="D889" s="17">
        <v>5</v>
      </c>
      <c r="E889" s="17">
        <v>5</v>
      </c>
      <c r="F889" s="17">
        <v>4.9964</v>
      </c>
      <c r="G889" s="18">
        <f t="shared" si="26"/>
        <v>0.99928</v>
      </c>
      <c r="H889" s="17"/>
      <c r="I889" s="17"/>
      <c r="J889" s="17"/>
      <c r="K889" s="18" t="str">
        <f t="shared" si="27"/>
        <v/>
      </c>
      <c r="L889" s="22" t="s">
        <v>2076</v>
      </c>
    </row>
    <row r="890" s="1" customFormat="1" ht="12" customHeight="1" spans="1:12">
      <c r="A890" s="19">
        <v>886</v>
      </c>
      <c r="B890" s="16" t="s">
        <v>2056</v>
      </c>
      <c r="C890" s="16" t="s">
        <v>2077</v>
      </c>
      <c r="D890" s="17">
        <v>10</v>
      </c>
      <c r="E890" s="17">
        <v>10</v>
      </c>
      <c r="F890" s="17">
        <v>10</v>
      </c>
      <c r="G890" s="18">
        <f t="shared" si="26"/>
        <v>1</v>
      </c>
      <c r="H890" s="17"/>
      <c r="I890" s="17"/>
      <c r="J890" s="17"/>
      <c r="K890" s="18" t="str">
        <f t="shared" si="27"/>
        <v/>
      </c>
      <c r="L890" s="22" t="s">
        <v>2065</v>
      </c>
    </row>
    <row r="891" s="1" customFormat="1" ht="12" customHeight="1" spans="1:12">
      <c r="A891" s="15">
        <v>887</v>
      </c>
      <c r="B891" s="16" t="s">
        <v>2056</v>
      </c>
      <c r="C891" s="16" t="s">
        <v>2078</v>
      </c>
      <c r="D891" s="17">
        <v>1.5</v>
      </c>
      <c r="E891" s="17">
        <v>1.5</v>
      </c>
      <c r="F891" s="17">
        <v>1.44</v>
      </c>
      <c r="G891" s="18">
        <f t="shared" si="26"/>
        <v>0.96</v>
      </c>
      <c r="H891" s="17"/>
      <c r="I891" s="17"/>
      <c r="J891" s="17"/>
      <c r="K891" s="18" t="str">
        <f t="shared" si="27"/>
        <v/>
      </c>
      <c r="L891" s="22" t="s">
        <v>667</v>
      </c>
    </row>
    <row r="892" s="1" customFormat="1" ht="12" customHeight="1" spans="1:12">
      <c r="A892" s="19">
        <v>888</v>
      </c>
      <c r="B892" s="16" t="s">
        <v>2056</v>
      </c>
      <c r="C892" s="16" t="s">
        <v>2079</v>
      </c>
      <c r="D892" s="17">
        <v>2</v>
      </c>
      <c r="E892" s="17">
        <v>2</v>
      </c>
      <c r="F892" s="17">
        <v>2</v>
      </c>
      <c r="G892" s="18">
        <f t="shared" si="26"/>
        <v>1</v>
      </c>
      <c r="H892" s="17"/>
      <c r="I892" s="17"/>
      <c r="J892" s="17"/>
      <c r="K892" s="18" t="str">
        <f t="shared" si="27"/>
        <v/>
      </c>
      <c r="L892" s="22" t="s">
        <v>2080</v>
      </c>
    </row>
    <row r="893" s="1" customFormat="1" ht="12" customHeight="1" spans="1:12">
      <c r="A893" s="15">
        <v>889</v>
      </c>
      <c r="B893" s="16" t="s">
        <v>2056</v>
      </c>
      <c r="C893" s="16" t="s">
        <v>809</v>
      </c>
      <c r="D893" s="17"/>
      <c r="E893" s="17">
        <v>12</v>
      </c>
      <c r="F893" s="17">
        <v>10.645</v>
      </c>
      <c r="G893" s="18">
        <f t="shared" si="26"/>
        <v>0.887083333333333</v>
      </c>
      <c r="H893" s="17"/>
      <c r="I893" s="17"/>
      <c r="J893" s="17"/>
      <c r="K893" s="18" t="str">
        <f t="shared" si="27"/>
        <v/>
      </c>
      <c r="L893" s="22" t="s">
        <v>2081</v>
      </c>
    </row>
    <row r="894" s="1" customFormat="1" ht="12" customHeight="1" spans="1:12">
      <c r="A894" s="19">
        <v>890</v>
      </c>
      <c r="B894" s="16" t="s">
        <v>2056</v>
      </c>
      <c r="C894" s="16" t="s">
        <v>2082</v>
      </c>
      <c r="D894" s="17"/>
      <c r="E894" s="17">
        <v>58.44365</v>
      </c>
      <c r="F894" s="17">
        <v>55.843848</v>
      </c>
      <c r="G894" s="18">
        <f t="shared" si="26"/>
        <v>0.955516091140783</v>
      </c>
      <c r="H894" s="17"/>
      <c r="I894" s="17"/>
      <c r="J894" s="17"/>
      <c r="K894" s="18" t="str">
        <f t="shared" si="27"/>
        <v/>
      </c>
      <c r="L894" s="22" t="s">
        <v>2083</v>
      </c>
    </row>
    <row r="895" s="1" customFormat="1" ht="12" customHeight="1" spans="1:12">
      <c r="A895" s="15">
        <v>891</v>
      </c>
      <c r="B895" s="16" t="s">
        <v>2056</v>
      </c>
      <c r="C895" s="16" t="s">
        <v>2084</v>
      </c>
      <c r="D895" s="17">
        <v>2.97</v>
      </c>
      <c r="E895" s="17">
        <v>2.97</v>
      </c>
      <c r="F895" s="17">
        <v>2.9655</v>
      </c>
      <c r="G895" s="18">
        <f t="shared" si="26"/>
        <v>0.998484848484848</v>
      </c>
      <c r="H895" s="17"/>
      <c r="I895" s="17"/>
      <c r="J895" s="17"/>
      <c r="K895" s="18" t="str">
        <f t="shared" si="27"/>
        <v/>
      </c>
      <c r="L895" s="22" t="s">
        <v>2085</v>
      </c>
    </row>
    <row r="896" s="1" customFormat="1" ht="12" customHeight="1" spans="1:12">
      <c r="A896" s="19">
        <v>892</v>
      </c>
      <c r="B896" s="16" t="s">
        <v>2056</v>
      </c>
      <c r="C896" s="16" t="s">
        <v>2086</v>
      </c>
      <c r="D896" s="17">
        <v>5</v>
      </c>
      <c r="E896" s="17">
        <v>5</v>
      </c>
      <c r="F896" s="17">
        <v>4.997695</v>
      </c>
      <c r="G896" s="18">
        <f t="shared" si="26"/>
        <v>0.999539</v>
      </c>
      <c r="H896" s="17"/>
      <c r="I896" s="17"/>
      <c r="J896" s="17"/>
      <c r="K896" s="18" t="str">
        <f t="shared" si="27"/>
        <v/>
      </c>
      <c r="L896" s="22" t="s">
        <v>2087</v>
      </c>
    </row>
    <row r="897" s="1" customFormat="1" ht="12" customHeight="1" spans="1:12">
      <c r="A897" s="15">
        <v>893</v>
      </c>
      <c r="B897" s="16" t="s">
        <v>2056</v>
      </c>
      <c r="C897" s="16" t="s">
        <v>2088</v>
      </c>
      <c r="D897" s="17">
        <v>4</v>
      </c>
      <c r="E897" s="17">
        <v>4</v>
      </c>
      <c r="F897" s="17">
        <v>3.9921</v>
      </c>
      <c r="G897" s="18">
        <f t="shared" si="26"/>
        <v>0.998025</v>
      </c>
      <c r="H897" s="17"/>
      <c r="I897" s="17"/>
      <c r="J897" s="17"/>
      <c r="K897" s="18" t="str">
        <f t="shared" si="27"/>
        <v/>
      </c>
      <c r="L897" s="22" t="s">
        <v>2089</v>
      </c>
    </row>
    <row r="898" s="1" customFormat="1" ht="12" customHeight="1" spans="1:12">
      <c r="A898" s="19">
        <v>894</v>
      </c>
      <c r="B898" s="16" t="s">
        <v>2056</v>
      </c>
      <c r="C898" s="16" t="s">
        <v>2090</v>
      </c>
      <c r="D898" s="17">
        <v>5</v>
      </c>
      <c r="E898" s="17">
        <v>5</v>
      </c>
      <c r="F898" s="17">
        <v>4.6216</v>
      </c>
      <c r="G898" s="18">
        <f t="shared" si="26"/>
        <v>0.92432</v>
      </c>
      <c r="H898" s="17"/>
      <c r="I898" s="17"/>
      <c r="J898" s="17"/>
      <c r="K898" s="18" t="str">
        <f t="shared" si="27"/>
        <v/>
      </c>
      <c r="L898" s="22" t="s">
        <v>2091</v>
      </c>
    </row>
    <row r="899" s="1" customFormat="1" ht="12" customHeight="1" spans="1:12">
      <c r="A899" s="15">
        <v>895</v>
      </c>
      <c r="B899" s="16" t="s">
        <v>2092</v>
      </c>
      <c r="C899" s="16" t="s">
        <v>2093</v>
      </c>
      <c r="D899" s="17">
        <v>6</v>
      </c>
      <c r="E899" s="17">
        <v>6</v>
      </c>
      <c r="F899" s="17">
        <v>5.94</v>
      </c>
      <c r="G899" s="18">
        <f t="shared" si="26"/>
        <v>0.99</v>
      </c>
      <c r="H899" s="17"/>
      <c r="I899" s="17"/>
      <c r="J899" s="17"/>
      <c r="K899" s="18" t="str">
        <f t="shared" si="27"/>
        <v/>
      </c>
      <c r="L899" s="22" t="s">
        <v>2094</v>
      </c>
    </row>
    <row r="900" s="1" customFormat="1" ht="12" customHeight="1" spans="1:12">
      <c r="A900" s="19">
        <v>896</v>
      </c>
      <c r="B900" s="16" t="s">
        <v>2092</v>
      </c>
      <c r="C900" s="16" t="s">
        <v>2095</v>
      </c>
      <c r="D900" s="17">
        <v>3000</v>
      </c>
      <c r="E900" s="17">
        <v>1025.790949</v>
      </c>
      <c r="F900" s="17"/>
      <c r="G900" s="18">
        <f t="shared" si="26"/>
        <v>0</v>
      </c>
      <c r="H900" s="17"/>
      <c r="I900" s="17"/>
      <c r="J900" s="17"/>
      <c r="K900" s="18" t="str">
        <f t="shared" si="27"/>
        <v/>
      </c>
      <c r="L900" s="22" t="s">
        <v>2096</v>
      </c>
    </row>
    <row r="901" s="1" customFormat="1" ht="12" customHeight="1" spans="1:12">
      <c r="A901" s="15">
        <v>897</v>
      </c>
      <c r="B901" s="16" t="s">
        <v>2092</v>
      </c>
      <c r="C901" s="16" t="s">
        <v>2097</v>
      </c>
      <c r="D901" s="17"/>
      <c r="E901" s="17"/>
      <c r="F901" s="17"/>
      <c r="G901" s="18" t="str">
        <f t="shared" ref="G901:G964" si="28">IF(E901=0,"",F901/E901)</f>
        <v/>
      </c>
      <c r="H901" s="17"/>
      <c r="I901" s="17"/>
      <c r="J901" s="17"/>
      <c r="K901" s="18" t="str">
        <f t="shared" ref="K901:K964" si="29">IF(I901=0,"",J901/I901)</f>
        <v/>
      </c>
      <c r="L901" s="22" t="s">
        <v>2098</v>
      </c>
    </row>
    <row r="902" s="1" customFormat="1" ht="12" customHeight="1" spans="1:12">
      <c r="A902" s="19">
        <v>898</v>
      </c>
      <c r="B902" s="16" t="s">
        <v>2092</v>
      </c>
      <c r="C902" s="16" t="s">
        <v>2099</v>
      </c>
      <c r="D902" s="17"/>
      <c r="E902" s="17"/>
      <c r="F902" s="17">
        <v>19.2199</v>
      </c>
      <c r="G902" s="18" t="str">
        <f t="shared" si="28"/>
        <v/>
      </c>
      <c r="H902" s="17"/>
      <c r="I902" s="17"/>
      <c r="J902" s="17"/>
      <c r="K902" s="18" t="str">
        <f t="shared" si="29"/>
        <v/>
      </c>
      <c r="L902" s="22" t="s">
        <v>2098</v>
      </c>
    </row>
    <row r="903" s="1" customFormat="1" ht="12" customHeight="1" spans="1:12">
      <c r="A903" s="15">
        <v>899</v>
      </c>
      <c r="B903" s="16" t="s">
        <v>2092</v>
      </c>
      <c r="C903" s="16" t="s">
        <v>2100</v>
      </c>
      <c r="D903" s="17"/>
      <c r="E903" s="17">
        <v>6.76</v>
      </c>
      <c r="F903" s="17"/>
      <c r="G903" s="18">
        <f t="shared" si="28"/>
        <v>0</v>
      </c>
      <c r="H903" s="17"/>
      <c r="I903" s="17"/>
      <c r="J903" s="17"/>
      <c r="K903" s="18" t="str">
        <f t="shared" si="29"/>
        <v/>
      </c>
      <c r="L903" s="22" t="s">
        <v>2101</v>
      </c>
    </row>
    <row r="904" s="1" customFormat="1" ht="12" customHeight="1" spans="1:12">
      <c r="A904" s="19">
        <v>900</v>
      </c>
      <c r="B904" s="16" t="s">
        <v>2092</v>
      </c>
      <c r="C904" s="16" t="s">
        <v>2102</v>
      </c>
      <c r="D904" s="17"/>
      <c r="E904" s="17">
        <v>1.7933</v>
      </c>
      <c r="F904" s="17">
        <v>1.7933</v>
      </c>
      <c r="G904" s="18">
        <f t="shared" si="28"/>
        <v>1</v>
      </c>
      <c r="H904" s="17"/>
      <c r="I904" s="17"/>
      <c r="J904" s="17"/>
      <c r="K904" s="18" t="str">
        <f t="shared" si="29"/>
        <v/>
      </c>
      <c r="L904" s="22" t="s">
        <v>2103</v>
      </c>
    </row>
    <row r="905" s="1" customFormat="1" ht="12" customHeight="1" spans="1:12">
      <c r="A905" s="15">
        <v>901</v>
      </c>
      <c r="B905" s="16" t="s">
        <v>2092</v>
      </c>
      <c r="C905" s="16" t="s">
        <v>2104</v>
      </c>
      <c r="D905" s="17"/>
      <c r="E905" s="17">
        <v>16.7067</v>
      </c>
      <c r="F905" s="17">
        <v>16.7067</v>
      </c>
      <c r="G905" s="18">
        <f t="shared" si="28"/>
        <v>1</v>
      </c>
      <c r="H905" s="17"/>
      <c r="I905" s="17"/>
      <c r="J905" s="17"/>
      <c r="K905" s="18" t="str">
        <f t="shared" si="29"/>
        <v/>
      </c>
      <c r="L905" s="22" t="s">
        <v>2103</v>
      </c>
    </row>
    <row r="906" s="1" customFormat="1" ht="12" customHeight="1" spans="1:12">
      <c r="A906" s="19">
        <v>902</v>
      </c>
      <c r="B906" s="16" t="s">
        <v>2092</v>
      </c>
      <c r="C906" s="16" t="s">
        <v>2105</v>
      </c>
      <c r="D906" s="17">
        <v>0.5</v>
      </c>
      <c r="E906" s="17">
        <v>0.5</v>
      </c>
      <c r="F906" s="17">
        <v>0.5</v>
      </c>
      <c r="G906" s="18">
        <f t="shared" si="28"/>
        <v>1</v>
      </c>
      <c r="H906" s="17"/>
      <c r="I906" s="17"/>
      <c r="J906" s="17"/>
      <c r="K906" s="18" t="str">
        <f t="shared" si="29"/>
        <v/>
      </c>
      <c r="L906" s="22" t="s">
        <v>2106</v>
      </c>
    </row>
    <row r="907" s="1" customFormat="1" ht="12" customHeight="1" spans="1:12">
      <c r="A907" s="15">
        <v>903</v>
      </c>
      <c r="B907" s="16" t="s">
        <v>2092</v>
      </c>
      <c r="C907" s="16" t="s">
        <v>2107</v>
      </c>
      <c r="D907" s="17">
        <v>20</v>
      </c>
      <c r="E907" s="17">
        <v>27.933</v>
      </c>
      <c r="F907" s="17">
        <v>12.067</v>
      </c>
      <c r="G907" s="18">
        <f t="shared" si="28"/>
        <v>0.431997995202807</v>
      </c>
      <c r="H907" s="17"/>
      <c r="I907" s="17"/>
      <c r="J907" s="17"/>
      <c r="K907" s="18" t="str">
        <f t="shared" si="29"/>
        <v/>
      </c>
      <c r="L907" s="22" t="s">
        <v>2108</v>
      </c>
    </row>
    <row r="908" s="1" customFormat="1" ht="12" customHeight="1" spans="1:12">
      <c r="A908" s="19">
        <v>904</v>
      </c>
      <c r="B908" s="16" t="s">
        <v>2092</v>
      </c>
      <c r="C908" s="16" t="s">
        <v>684</v>
      </c>
      <c r="D908" s="17">
        <v>12</v>
      </c>
      <c r="E908" s="17">
        <v>12</v>
      </c>
      <c r="F908" s="17">
        <v>15.8394</v>
      </c>
      <c r="G908" s="18">
        <f t="shared" si="28"/>
        <v>1.31995</v>
      </c>
      <c r="H908" s="17"/>
      <c r="I908" s="17"/>
      <c r="J908" s="17"/>
      <c r="K908" s="18" t="str">
        <f t="shared" si="29"/>
        <v/>
      </c>
      <c r="L908" s="22" t="s">
        <v>2109</v>
      </c>
    </row>
    <row r="909" s="1" customFormat="1" ht="12" customHeight="1" spans="1:12">
      <c r="A909" s="15">
        <v>905</v>
      </c>
      <c r="B909" s="16" t="s">
        <v>2092</v>
      </c>
      <c r="C909" s="16" t="s">
        <v>2110</v>
      </c>
      <c r="D909" s="17"/>
      <c r="E909" s="17">
        <v>3.2881</v>
      </c>
      <c r="F909" s="17">
        <v>3.2281</v>
      </c>
      <c r="G909" s="18">
        <f t="shared" si="28"/>
        <v>0.981752379793802</v>
      </c>
      <c r="H909" s="17"/>
      <c r="I909" s="17"/>
      <c r="J909" s="17"/>
      <c r="K909" s="18" t="str">
        <f t="shared" si="29"/>
        <v/>
      </c>
      <c r="L909" s="22" t="s">
        <v>2111</v>
      </c>
    </row>
    <row r="910" s="1" customFormat="1" ht="12" customHeight="1" spans="1:12">
      <c r="A910" s="19">
        <v>906</v>
      </c>
      <c r="B910" s="16" t="s">
        <v>2092</v>
      </c>
      <c r="C910" s="16" t="s">
        <v>2112</v>
      </c>
      <c r="D910" s="17"/>
      <c r="E910" s="17">
        <v>220.8549</v>
      </c>
      <c r="F910" s="17">
        <v>178.8651</v>
      </c>
      <c r="G910" s="18">
        <f t="shared" si="28"/>
        <v>0.809876077008027</v>
      </c>
      <c r="H910" s="17"/>
      <c r="I910" s="17"/>
      <c r="J910" s="17"/>
      <c r="K910" s="18" t="str">
        <f t="shared" si="29"/>
        <v/>
      </c>
      <c r="L910" s="22" t="s">
        <v>2113</v>
      </c>
    </row>
    <row r="911" s="1" customFormat="1" ht="12" customHeight="1" spans="1:12">
      <c r="A911" s="15">
        <v>907</v>
      </c>
      <c r="B911" s="16" t="s">
        <v>2092</v>
      </c>
      <c r="C911" s="16" t="s">
        <v>2114</v>
      </c>
      <c r="D911" s="17">
        <v>39.2</v>
      </c>
      <c r="E911" s="17">
        <v>39.2</v>
      </c>
      <c r="F911" s="17">
        <v>39.2</v>
      </c>
      <c r="G911" s="18">
        <f t="shared" si="28"/>
        <v>1</v>
      </c>
      <c r="H911" s="17"/>
      <c r="I911" s="17"/>
      <c r="J911" s="17"/>
      <c r="K911" s="18" t="str">
        <f t="shared" si="29"/>
        <v/>
      </c>
      <c r="L911" s="22" t="s">
        <v>2115</v>
      </c>
    </row>
    <row r="912" s="1" customFormat="1" ht="12" customHeight="1" spans="1:12">
      <c r="A912" s="19">
        <v>908</v>
      </c>
      <c r="B912" s="16" t="s">
        <v>2092</v>
      </c>
      <c r="C912" s="16" t="s">
        <v>2116</v>
      </c>
      <c r="D912" s="17">
        <v>17</v>
      </c>
      <c r="E912" s="17">
        <v>30.381192</v>
      </c>
      <c r="F912" s="17">
        <v>5.197808</v>
      </c>
      <c r="G912" s="18">
        <f t="shared" si="28"/>
        <v>0.171086374754486</v>
      </c>
      <c r="H912" s="17"/>
      <c r="I912" s="17"/>
      <c r="J912" s="17"/>
      <c r="K912" s="18" t="str">
        <f t="shared" si="29"/>
        <v/>
      </c>
      <c r="L912" s="22" t="s">
        <v>2106</v>
      </c>
    </row>
    <row r="913" s="1" customFormat="1" ht="12" customHeight="1" spans="1:12">
      <c r="A913" s="15">
        <v>909</v>
      </c>
      <c r="B913" s="16" t="s">
        <v>2092</v>
      </c>
      <c r="C913" s="16" t="s">
        <v>2117</v>
      </c>
      <c r="D913" s="17">
        <v>5</v>
      </c>
      <c r="E913" s="17">
        <v>5</v>
      </c>
      <c r="F913" s="17">
        <v>4.0911</v>
      </c>
      <c r="G913" s="18">
        <f t="shared" si="28"/>
        <v>0.81822</v>
      </c>
      <c r="H913" s="17"/>
      <c r="I913" s="17"/>
      <c r="J913" s="17"/>
      <c r="K913" s="18" t="str">
        <f t="shared" si="29"/>
        <v/>
      </c>
      <c r="L913" s="22" t="s">
        <v>2118</v>
      </c>
    </row>
    <row r="914" s="1" customFormat="1" ht="12" customHeight="1" spans="1:12">
      <c r="A914" s="19">
        <v>910</v>
      </c>
      <c r="B914" s="16" t="s">
        <v>2092</v>
      </c>
      <c r="C914" s="16" t="s">
        <v>2119</v>
      </c>
      <c r="D914" s="17"/>
      <c r="E914" s="17">
        <v>5.58632</v>
      </c>
      <c r="F914" s="17">
        <v>5.58632</v>
      </c>
      <c r="G914" s="18">
        <f t="shared" si="28"/>
        <v>1</v>
      </c>
      <c r="H914" s="17"/>
      <c r="I914" s="17"/>
      <c r="J914" s="17"/>
      <c r="K914" s="18" t="str">
        <f t="shared" si="29"/>
        <v/>
      </c>
      <c r="L914" s="22" t="s">
        <v>2120</v>
      </c>
    </row>
    <row r="915" s="1" customFormat="1" ht="12" customHeight="1" spans="1:12">
      <c r="A915" s="15">
        <v>911</v>
      </c>
      <c r="B915" s="16" t="s">
        <v>2092</v>
      </c>
      <c r="C915" s="16" t="s">
        <v>2119</v>
      </c>
      <c r="D915" s="17">
        <v>8.5</v>
      </c>
      <c r="E915" s="17">
        <v>8.5</v>
      </c>
      <c r="F915" s="17">
        <v>7.7953</v>
      </c>
      <c r="G915" s="18">
        <f t="shared" si="28"/>
        <v>0.917094117647059</v>
      </c>
      <c r="H915" s="17"/>
      <c r="I915" s="17"/>
      <c r="J915" s="17"/>
      <c r="K915" s="18" t="str">
        <f t="shared" si="29"/>
        <v/>
      </c>
      <c r="L915" s="22" t="s">
        <v>2106</v>
      </c>
    </row>
    <row r="916" s="1" customFormat="1" ht="12" customHeight="1" spans="1:12">
      <c r="A916" s="19">
        <v>912</v>
      </c>
      <c r="B916" s="16" t="s">
        <v>2092</v>
      </c>
      <c r="C916" s="16" t="s">
        <v>2121</v>
      </c>
      <c r="D916" s="17">
        <v>2</v>
      </c>
      <c r="E916" s="17">
        <v>2</v>
      </c>
      <c r="F916" s="17">
        <v>2.536837</v>
      </c>
      <c r="G916" s="18">
        <f t="shared" si="28"/>
        <v>1.2684185</v>
      </c>
      <c r="H916" s="17"/>
      <c r="I916" s="17"/>
      <c r="J916" s="17"/>
      <c r="K916" s="18" t="str">
        <f t="shared" si="29"/>
        <v/>
      </c>
      <c r="L916" s="22" t="s">
        <v>2106</v>
      </c>
    </row>
    <row r="917" s="1" customFormat="1" ht="12" customHeight="1" spans="1:12">
      <c r="A917" s="15">
        <v>913</v>
      </c>
      <c r="B917" s="16" t="s">
        <v>2092</v>
      </c>
      <c r="C917" s="16" t="s">
        <v>2122</v>
      </c>
      <c r="D917" s="17">
        <v>3</v>
      </c>
      <c r="E917" s="17">
        <v>3</v>
      </c>
      <c r="F917" s="17">
        <v>0.1</v>
      </c>
      <c r="G917" s="18">
        <f t="shared" si="28"/>
        <v>0.0333333333333333</v>
      </c>
      <c r="H917" s="17"/>
      <c r="I917" s="17"/>
      <c r="J917" s="17"/>
      <c r="K917" s="18" t="str">
        <f t="shared" si="29"/>
        <v/>
      </c>
      <c r="L917" s="22" t="s">
        <v>2106</v>
      </c>
    </row>
    <row r="918" s="1" customFormat="1" ht="12" customHeight="1" spans="1:12">
      <c r="A918" s="19">
        <v>914</v>
      </c>
      <c r="B918" s="16" t="s">
        <v>2092</v>
      </c>
      <c r="C918" s="16" t="s">
        <v>2123</v>
      </c>
      <c r="D918" s="17">
        <v>3</v>
      </c>
      <c r="E918" s="17">
        <v>3</v>
      </c>
      <c r="F918" s="17">
        <v>0.5</v>
      </c>
      <c r="G918" s="18">
        <f t="shared" si="28"/>
        <v>0.166666666666667</v>
      </c>
      <c r="H918" s="17"/>
      <c r="I918" s="17"/>
      <c r="J918" s="17"/>
      <c r="K918" s="18" t="str">
        <f t="shared" si="29"/>
        <v/>
      </c>
      <c r="L918" s="22" t="s">
        <v>2106</v>
      </c>
    </row>
    <row r="919" s="1" customFormat="1" ht="12" customHeight="1" spans="1:12">
      <c r="A919" s="15">
        <v>915</v>
      </c>
      <c r="B919" s="16" t="s">
        <v>2092</v>
      </c>
      <c r="C919" s="16" t="s">
        <v>691</v>
      </c>
      <c r="D919" s="17">
        <v>1</v>
      </c>
      <c r="E919" s="17">
        <v>1</v>
      </c>
      <c r="F919" s="17">
        <v>1</v>
      </c>
      <c r="G919" s="18">
        <f t="shared" si="28"/>
        <v>1</v>
      </c>
      <c r="H919" s="17"/>
      <c r="I919" s="17"/>
      <c r="J919" s="17"/>
      <c r="K919" s="18" t="str">
        <f t="shared" si="29"/>
        <v/>
      </c>
      <c r="L919" s="22" t="s">
        <v>2124</v>
      </c>
    </row>
    <row r="920" s="1" customFormat="1" ht="12" customHeight="1" spans="1:12">
      <c r="A920" s="19">
        <v>916</v>
      </c>
      <c r="B920" s="16" t="s">
        <v>2092</v>
      </c>
      <c r="C920" s="16" t="s">
        <v>2125</v>
      </c>
      <c r="D920" s="17">
        <v>0.5</v>
      </c>
      <c r="E920" s="17">
        <v>0.5</v>
      </c>
      <c r="F920" s="17"/>
      <c r="G920" s="18">
        <f t="shared" si="28"/>
        <v>0</v>
      </c>
      <c r="H920" s="17"/>
      <c r="I920" s="17"/>
      <c r="J920" s="17"/>
      <c r="K920" s="18" t="str">
        <f t="shared" si="29"/>
        <v/>
      </c>
      <c r="L920" s="22" t="s">
        <v>2106</v>
      </c>
    </row>
    <row r="921" s="1" customFormat="1" ht="12" customHeight="1" spans="1:12">
      <c r="A921" s="15">
        <v>917</v>
      </c>
      <c r="B921" s="16" t="s">
        <v>2092</v>
      </c>
      <c r="C921" s="16" t="s">
        <v>2126</v>
      </c>
      <c r="D921" s="17">
        <v>6</v>
      </c>
      <c r="E921" s="17">
        <v>7.076</v>
      </c>
      <c r="F921" s="17">
        <v>2.1008</v>
      </c>
      <c r="G921" s="18">
        <f t="shared" si="28"/>
        <v>0.296890898812889</v>
      </c>
      <c r="H921" s="17"/>
      <c r="I921" s="17"/>
      <c r="J921" s="17"/>
      <c r="K921" s="18" t="str">
        <f t="shared" si="29"/>
        <v/>
      </c>
      <c r="L921" s="22" t="s">
        <v>2127</v>
      </c>
    </row>
    <row r="922" s="1" customFormat="1" ht="12" customHeight="1" spans="1:12">
      <c r="A922" s="19">
        <v>918</v>
      </c>
      <c r="B922" s="16" t="s">
        <v>2092</v>
      </c>
      <c r="C922" s="16" t="s">
        <v>2128</v>
      </c>
      <c r="D922" s="17"/>
      <c r="E922" s="17">
        <v>30.766</v>
      </c>
      <c r="F922" s="17">
        <v>30.766</v>
      </c>
      <c r="G922" s="18">
        <f t="shared" si="28"/>
        <v>1</v>
      </c>
      <c r="H922" s="17"/>
      <c r="I922" s="17"/>
      <c r="J922" s="17"/>
      <c r="K922" s="18" t="str">
        <f t="shared" si="29"/>
        <v/>
      </c>
      <c r="L922" s="22" t="s">
        <v>2129</v>
      </c>
    </row>
    <row r="923" s="1" customFormat="1" ht="12" customHeight="1" spans="1:12">
      <c r="A923" s="15">
        <v>919</v>
      </c>
      <c r="B923" s="16" t="s">
        <v>2092</v>
      </c>
      <c r="C923" s="16" t="s">
        <v>2130</v>
      </c>
      <c r="D923" s="17">
        <v>5</v>
      </c>
      <c r="E923" s="17">
        <v>5</v>
      </c>
      <c r="F923" s="17">
        <v>5</v>
      </c>
      <c r="G923" s="18">
        <f t="shared" si="28"/>
        <v>1</v>
      </c>
      <c r="H923" s="17"/>
      <c r="I923" s="17"/>
      <c r="J923" s="17"/>
      <c r="K923" s="18" t="str">
        <f t="shared" si="29"/>
        <v/>
      </c>
      <c r="L923" s="22" t="s">
        <v>2131</v>
      </c>
    </row>
    <row r="924" s="1" customFormat="1" ht="12" customHeight="1" spans="1:12">
      <c r="A924" s="19">
        <v>920</v>
      </c>
      <c r="B924" s="16" t="s">
        <v>2092</v>
      </c>
      <c r="C924" s="16" t="s">
        <v>2132</v>
      </c>
      <c r="D924" s="17">
        <v>2.45</v>
      </c>
      <c r="E924" s="17">
        <v>2.45</v>
      </c>
      <c r="F924" s="17">
        <v>2.45</v>
      </c>
      <c r="G924" s="18">
        <f t="shared" si="28"/>
        <v>1</v>
      </c>
      <c r="H924" s="17"/>
      <c r="I924" s="17"/>
      <c r="J924" s="17"/>
      <c r="K924" s="18" t="str">
        <f t="shared" si="29"/>
        <v/>
      </c>
      <c r="L924" s="22" t="s">
        <v>2133</v>
      </c>
    </row>
    <row r="925" s="1" customFormat="1" ht="12" customHeight="1" spans="1:12">
      <c r="A925" s="15">
        <v>921</v>
      </c>
      <c r="B925" s="16" t="s">
        <v>2092</v>
      </c>
      <c r="C925" s="16" t="s">
        <v>2134</v>
      </c>
      <c r="D925" s="17"/>
      <c r="E925" s="17">
        <v>54.5061</v>
      </c>
      <c r="F925" s="17">
        <v>42.9939</v>
      </c>
      <c r="G925" s="18">
        <f t="shared" si="28"/>
        <v>0.788790612426866</v>
      </c>
      <c r="H925" s="17"/>
      <c r="I925" s="17"/>
      <c r="J925" s="17"/>
      <c r="K925" s="18" t="str">
        <f t="shared" si="29"/>
        <v/>
      </c>
      <c r="L925" s="22" t="s">
        <v>2113</v>
      </c>
    </row>
    <row r="926" s="1" customFormat="1" ht="12" customHeight="1" spans="1:12">
      <c r="A926" s="19">
        <v>922</v>
      </c>
      <c r="B926" s="16" t="s">
        <v>2092</v>
      </c>
      <c r="C926" s="16" t="s">
        <v>2135</v>
      </c>
      <c r="D926" s="17">
        <v>69.264</v>
      </c>
      <c r="E926" s="17">
        <v>79.92</v>
      </c>
      <c r="F926" s="17">
        <v>58.608</v>
      </c>
      <c r="G926" s="18">
        <f t="shared" si="28"/>
        <v>0.733333333333333</v>
      </c>
      <c r="H926" s="17"/>
      <c r="I926" s="17"/>
      <c r="J926" s="17"/>
      <c r="K926" s="18" t="str">
        <f t="shared" si="29"/>
        <v/>
      </c>
      <c r="L926" s="22" t="s">
        <v>890</v>
      </c>
    </row>
    <row r="927" s="1" customFormat="1" ht="12" customHeight="1" spans="1:12">
      <c r="A927" s="15">
        <v>923</v>
      </c>
      <c r="B927" s="16" t="s">
        <v>2092</v>
      </c>
      <c r="C927" s="16" t="s">
        <v>2136</v>
      </c>
      <c r="D927" s="17">
        <v>3.17</v>
      </c>
      <c r="E927" s="17">
        <v>3.17</v>
      </c>
      <c r="F927" s="17">
        <v>3.168</v>
      </c>
      <c r="G927" s="18">
        <f t="shared" si="28"/>
        <v>0.999369085173502</v>
      </c>
      <c r="H927" s="17"/>
      <c r="I927" s="17"/>
      <c r="J927" s="17"/>
      <c r="K927" s="18" t="str">
        <f t="shared" si="29"/>
        <v/>
      </c>
      <c r="L927" s="22" t="s">
        <v>2137</v>
      </c>
    </row>
    <row r="928" s="1" customFormat="1" ht="12" customHeight="1" spans="1:12">
      <c r="A928" s="19">
        <v>924</v>
      </c>
      <c r="B928" s="16" t="s">
        <v>2092</v>
      </c>
      <c r="C928" s="16" t="s">
        <v>2138</v>
      </c>
      <c r="D928" s="17"/>
      <c r="E928" s="17"/>
      <c r="F928" s="17">
        <v>0.792</v>
      </c>
      <c r="G928" s="18" t="str">
        <f t="shared" si="28"/>
        <v/>
      </c>
      <c r="H928" s="17"/>
      <c r="I928" s="17"/>
      <c r="J928" s="17"/>
      <c r="K928" s="18" t="str">
        <f t="shared" si="29"/>
        <v/>
      </c>
      <c r="L928" s="22" t="s">
        <v>2139</v>
      </c>
    </row>
    <row r="929" s="1" customFormat="1" ht="12" customHeight="1" spans="1:12">
      <c r="A929" s="15">
        <v>925</v>
      </c>
      <c r="B929" s="16" t="s">
        <v>2092</v>
      </c>
      <c r="C929" s="16" t="s">
        <v>2140</v>
      </c>
      <c r="D929" s="17">
        <v>7.2</v>
      </c>
      <c r="E929" s="17">
        <v>7.2</v>
      </c>
      <c r="F929" s="17">
        <v>7.2</v>
      </c>
      <c r="G929" s="18">
        <f t="shared" si="28"/>
        <v>1</v>
      </c>
      <c r="H929" s="17"/>
      <c r="I929" s="17"/>
      <c r="J929" s="17"/>
      <c r="K929" s="18" t="str">
        <f t="shared" si="29"/>
        <v/>
      </c>
      <c r="L929" s="22" t="s">
        <v>2139</v>
      </c>
    </row>
    <row r="930" s="1" customFormat="1" ht="12" customHeight="1" spans="1:12">
      <c r="A930" s="19">
        <v>926</v>
      </c>
      <c r="B930" s="16" t="s">
        <v>2092</v>
      </c>
      <c r="C930" s="16" t="s">
        <v>2141</v>
      </c>
      <c r="D930" s="17"/>
      <c r="E930" s="17">
        <v>2</v>
      </c>
      <c r="F930" s="17"/>
      <c r="G930" s="18">
        <f t="shared" si="28"/>
        <v>0</v>
      </c>
      <c r="H930" s="17"/>
      <c r="I930" s="17"/>
      <c r="J930" s="17"/>
      <c r="K930" s="18" t="str">
        <f t="shared" si="29"/>
        <v/>
      </c>
      <c r="L930" s="22" t="s">
        <v>2142</v>
      </c>
    </row>
    <row r="931" s="1" customFormat="1" ht="12" customHeight="1" spans="1:12">
      <c r="A931" s="15">
        <v>927</v>
      </c>
      <c r="B931" s="16" t="s">
        <v>2092</v>
      </c>
      <c r="C931" s="16" t="s">
        <v>2143</v>
      </c>
      <c r="D931" s="17">
        <v>0.012</v>
      </c>
      <c r="E931" s="17">
        <v>0.012</v>
      </c>
      <c r="F931" s="17"/>
      <c r="G931" s="18">
        <f t="shared" si="28"/>
        <v>0</v>
      </c>
      <c r="H931" s="17"/>
      <c r="I931" s="17"/>
      <c r="J931" s="17"/>
      <c r="K931" s="18" t="str">
        <f t="shared" si="29"/>
        <v/>
      </c>
      <c r="L931" s="22" t="s">
        <v>2144</v>
      </c>
    </row>
    <row r="932" s="1" customFormat="1" ht="12" customHeight="1" spans="1:12">
      <c r="A932" s="19">
        <v>928</v>
      </c>
      <c r="B932" s="16" t="s">
        <v>2092</v>
      </c>
      <c r="C932" s="16" t="s">
        <v>2145</v>
      </c>
      <c r="D932" s="17"/>
      <c r="E932" s="17"/>
      <c r="F932" s="17"/>
      <c r="G932" s="18" t="str">
        <f t="shared" si="28"/>
        <v/>
      </c>
      <c r="H932" s="17"/>
      <c r="I932" s="17"/>
      <c r="J932" s="17"/>
      <c r="K932" s="18" t="str">
        <f t="shared" si="29"/>
        <v/>
      </c>
      <c r="L932" s="22" t="s">
        <v>2146</v>
      </c>
    </row>
    <row r="933" s="1" customFormat="1" ht="12" customHeight="1" spans="1:12">
      <c r="A933" s="15">
        <v>929</v>
      </c>
      <c r="B933" s="16" t="s">
        <v>2092</v>
      </c>
      <c r="C933" s="16" t="s">
        <v>2147</v>
      </c>
      <c r="D933" s="17">
        <v>42</v>
      </c>
      <c r="E933" s="17">
        <v>42</v>
      </c>
      <c r="F933" s="17">
        <v>42</v>
      </c>
      <c r="G933" s="18">
        <f t="shared" si="28"/>
        <v>1</v>
      </c>
      <c r="H933" s="17"/>
      <c r="I933" s="17"/>
      <c r="J933" s="17"/>
      <c r="K933" s="18" t="str">
        <f t="shared" si="29"/>
        <v/>
      </c>
      <c r="L933" s="22" t="s">
        <v>890</v>
      </c>
    </row>
    <row r="934" s="1" customFormat="1" ht="12" customHeight="1" spans="1:12">
      <c r="A934" s="19">
        <v>930</v>
      </c>
      <c r="B934" s="16" t="s">
        <v>2092</v>
      </c>
      <c r="C934" s="16" t="s">
        <v>2148</v>
      </c>
      <c r="D934" s="17">
        <v>6</v>
      </c>
      <c r="E934" s="17">
        <v>6</v>
      </c>
      <c r="F934" s="17">
        <v>4.6523</v>
      </c>
      <c r="G934" s="18">
        <f t="shared" si="28"/>
        <v>0.775383333333333</v>
      </c>
      <c r="H934" s="17"/>
      <c r="I934" s="17"/>
      <c r="J934" s="17"/>
      <c r="K934" s="18" t="str">
        <f t="shared" si="29"/>
        <v/>
      </c>
      <c r="L934" s="22" t="s">
        <v>2149</v>
      </c>
    </row>
    <row r="935" s="1" customFormat="1" ht="12" customHeight="1" spans="1:12">
      <c r="A935" s="15">
        <v>931</v>
      </c>
      <c r="B935" s="16" t="s">
        <v>2092</v>
      </c>
      <c r="C935" s="16" t="s">
        <v>2150</v>
      </c>
      <c r="D935" s="17">
        <v>4.8</v>
      </c>
      <c r="E935" s="17">
        <v>4.8</v>
      </c>
      <c r="F935" s="17"/>
      <c r="G935" s="18">
        <f t="shared" si="28"/>
        <v>0</v>
      </c>
      <c r="H935" s="17"/>
      <c r="I935" s="17"/>
      <c r="J935" s="17"/>
      <c r="K935" s="18" t="str">
        <f t="shared" si="29"/>
        <v/>
      </c>
      <c r="L935" s="22" t="s">
        <v>2151</v>
      </c>
    </row>
    <row r="936" s="1" customFormat="1" ht="12" customHeight="1" spans="1:12">
      <c r="A936" s="19">
        <v>932</v>
      </c>
      <c r="B936" s="16" t="s">
        <v>2092</v>
      </c>
      <c r="C936" s="16" t="s">
        <v>2152</v>
      </c>
      <c r="D936" s="17">
        <v>2629</v>
      </c>
      <c r="E936" s="17">
        <v>2629</v>
      </c>
      <c r="F936" s="17"/>
      <c r="G936" s="18">
        <f t="shared" si="28"/>
        <v>0</v>
      </c>
      <c r="H936" s="17"/>
      <c r="I936" s="17"/>
      <c r="J936" s="17"/>
      <c r="K936" s="18" t="str">
        <f t="shared" si="29"/>
        <v/>
      </c>
      <c r="L936" s="22" t="s">
        <v>2153</v>
      </c>
    </row>
    <row r="937" s="1" customFormat="1" ht="12" customHeight="1" spans="1:12">
      <c r="A937" s="15">
        <v>933</v>
      </c>
      <c r="B937" s="16" t="s">
        <v>2154</v>
      </c>
      <c r="C937" s="16" t="s">
        <v>2155</v>
      </c>
      <c r="D937" s="17">
        <v>1500</v>
      </c>
      <c r="E937" s="17">
        <v>700</v>
      </c>
      <c r="F937" s="17">
        <v>666.68916</v>
      </c>
      <c r="G937" s="18">
        <f t="shared" si="28"/>
        <v>0.952413085714286</v>
      </c>
      <c r="H937" s="17"/>
      <c r="I937" s="17"/>
      <c r="J937" s="17"/>
      <c r="K937" s="18" t="str">
        <f t="shared" si="29"/>
        <v/>
      </c>
      <c r="L937" s="16" t="s">
        <v>2156</v>
      </c>
    </row>
    <row r="938" s="1" customFormat="1" ht="12" customHeight="1" spans="1:12">
      <c r="A938" s="19">
        <v>934</v>
      </c>
      <c r="B938" s="16" t="s">
        <v>2154</v>
      </c>
      <c r="C938" s="16" t="s">
        <v>2155</v>
      </c>
      <c r="D938" s="17"/>
      <c r="E938" s="17">
        <v>800</v>
      </c>
      <c r="F938" s="17">
        <v>800</v>
      </c>
      <c r="G938" s="18">
        <f t="shared" si="28"/>
        <v>1</v>
      </c>
      <c r="H938" s="17"/>
      <c r="I938" s="17"/>
      <c r="J938" s="17"/>
      <c r="K938" s="18" t="str">
        <f t="shared" si="29"/>
        <v/>
      </c>
      <c r="L938" s="22" t="s">
        <v>2157</v>
      </c>
    </row>
    <row r="939" s="1" customFormat="1" ht="12" customHeight="1" spans="1:12">
      <c r="A939" s="15">
        <v>935</v>
      </c>
      <c r="B939" s="16" t="s">
        <v>2154</v>
      </c>
      <c r="C939" s="16" t="s">
        <v>2158</v>
      </c>
      <c r="D939" s="17">
        <v>100</v>
      </c>
      <c r="E939" s="17">
        <v>100</v>
      </c>
      <c r="F939" s="17">
        <v>1.9859</v>
      </c>
      <c r="G939" s="18">
        <f t="shared" si="28"/>
        <v>0.019859</v>
      </c>
      <c r="H939" s="17"/>
      <c r="I939" s="17"/>
      <c r="J939" s="17"/>
      <c r="K939" s="18" t="str">
        <f t="shared" si="29"/>
        <v/>
      </c>
      <c r="L939" s="22" t="s">
        <v>2159</v>
      </c>
    </row>
    <row r="940" s="1" customFormat="1" ht="12" customHeight="1" spans="1:12">
      <c r="A940" s="19">
        <v>936</v>
      </c>
      <c r="B940" s="16" t="s">
        <v>2160</v>
      </c>
      <c r="C940" s="16" t="s">
        <v>2161</v>
      </c>
      <c r="D940" s="17">
        <v>48.3</v>
      </c>
      <c r="E940" s="17">
        <v>48.3</v>
      </c>
      <c r="F940" s="17"/>
      <c r="G940" s="18">
        <f t="shared" si="28"/>
        <v>0</v>
      </c>
      <c r="H940" s="17"/>
      <c r="I940" s="17"/>
      <c r="J940" s="17"/>
      <c r="K940" s="18" t="str">
        <f t="shared" si="29"/>
        <v/>
      </c>
      <c r="L940" s="22" t="s">
        <v>2162</v>
      </c>
    </row>
    <row r="941" s="1" customFormat="1" ht="12" customHeight="1" spans="1:12">
      <c r="A941" s="15">
        <v>937</v>
      </c>
      <c r="B941" s="16" t="s">
        <v>2160</v>
      </c>
      <c r="C941" s="16" t="s">
        <v>2132</v>
      </c>
      <c r="D941" s="17">
        <v>2.7</v>
      </c>
      <c r="E941" s="17">
        <v>2.7</v>
      </c>
      <c r="F941" s="17">
        <v>2.7</v>
      </c>
      <c r="G941" s="18">
        <f t="shared" si="28"/>
        <v>1</v>
      </c>
      <c r="H941" s="17"/>
      <c r="I941" s="17"/>
      <c r="J941" s="17"/>
      <c r="K941" s="18" t="str">
        <f t="shared" si="29"/>
        <v/>
      </c>
      <c r="L941" s="22" t="s">
        <v>2163</v>
      </c>
    </row>
    <row r="942" s="1" customFormat="1" ht="12" customHeight="1" spans="1:12">
      <c r="A942" s="19">
        <v>938</v>
      </c>
      <c r="B942" s="16" t="s">
        <v>2160</v>
      </c>
      <c r="C942" s="16" t="s">
        <v>2164</v>
      </c>
      <c r="D942" s="17"/>
      <c r="E942" s="17"/>
      <c r="F942" s="17">
        <v>0.268</v>
      </c>
      <c r="G942" s="18" t="str">
        <f t="shared" si="28"/>
        <v/>
      </c>
      <c r="H942" s="17"/>
      <c r="I942" s="17"/>
      <c r="J942" s="17"/>
      <c r="K942" s="18" t="str">
        <f t="shared" si="29"/>
        <v/>
      </c>
      <c r="L942" s="22" t="s">
        <v>2165</v>
      </c>
    </row>
    <row r="943" s="1" customFormat="1" ht="12" customHeight="1" spans="1:12">
      <c r="A943" s="15">
        <v>939</v>
      </c>
      <c r="B943" s="16" t="s">
        <v>2160</v>
      </c>
      <c r="C943" s="16" t="s">
        <v>2166</v>
      </c>
      <c r="D943" s="17"/>
      <c r="E943" s="17"/>
      <c r="F943" s="17">
        <v>0.2862</v>
      </c>
      <c r="G943" s="18" t="str">
        <f t="shared" si="28"/>
        <v/>
      </c>
      <c r="H943" s="17"/>
      <c r="I943" s="17"/>
      <c r="J943" s="17"/>
      <c r="K943" s="18" t="str">
        <f t="shared" si="29"/>
        <v/>
      </c>
      <c r="L943" s="22" t="s">
        <v>2146</v>
      </c>
    </row>
    <row r="944" s="1" customFormat="1" ht="12" customHeight="1" spans="1:12">
      <c r="A944" s="19">
        <v>940</v>
      </c>
      <c r="B944" s="16" t="s">
        <v>2160</v>
      </c>
      <c r="C944" s="16" t="s">
        <v>2167</v>
      </c>
      <c r="D944" s="17">
        <v>1.0124</v>
      </c>
      <c r="E944" s="17">
        <v>1.0124</v>
      </c>
      <c r="F944" s="17">
        <v>0.7764</v>
      </c>
      <c r="G944" s="18">
        <f t="shared" si="28"/>
        <v>0.766890557092058</v>
      </c>
      <c r="H944" s="17"/>
      <c r="I944" s="17"/>
      <c r="J944" s="17"/>
      <c r="K944" s="18" t="str">
        <f t="shared" si="29"/>
        <v/>
      </c>
      <c r="L944" s="22" t="s">
        <v>2168</v>
      </c>
    </row>
    <row r="945" s="1" customFormat="1" ht="12" customHeight="1" spans="1:12">
      <c r="A945" s="15">
        <v>941</v>
      </c>
      <c r="B945" s="16" t="s">
        <v>2169</v>
      </c>
      <c r="C945" s="16" t="s">
        <v>2170</v>
      </c>
      <c r="D945" s="17"/>
      <c r="E945" s="17">
        <v>12</v>
      </c>
      <c r="F945" s="17">
        <v>12</v>
      </c>
      <c r="G945" s="18">
        <f t="shared" si="28"/>
        <v>1</v>
      </c>
      <c r="H945" s="17"/>
      <c r="I945" s="17"/>
      <c r="J945" s="17"/>
      <c r="K945" s="18" t="str">
        <f t="shared" si="29"/>
        <v/>
      </c>
      <c r="L945" s="22" t="s">
        <v>2171</v>
      </c>
    </row>
    <row r="946" s="1" customFormat="1" ht="12" customHeight="1" spans="1:12">
      <c r="A946" s="19">
        <v>942</v>
      </c>
      <c r="B946" s="16" t="s">
        <v>2169</v>
      </c>
      <c r="C946" s="16" t="s">
        <v>2172</v>
      </c>
      <c r="D946" s="17"/>
      <c r="E946" s="17">
        <v>7.09515</v>
      </c>
      <c r="F946" s="17">
        <v>7.09515</v>
      </c>
      <c r="G946" s="18">
        <f t="shared" si="28"/>
        <v>1</v>
      </c>
      <c r="H946" s="17"/>
      <c r="I946" s="17"/>
      <c r="J946" s="17"/>
      <c r="K946" s="18" t="str">
        <f t="shared" si="29"/>
        <v/>
      </c>
      <c r="L946" s="22" t="s">
        <v>2173</v>
      </c>
    </row>
    <row r="947" s="1" customFormat="1" ht="12" customHeight="1" spans="1:12">
      <c r="A947" s="15">
        <v>943</v>
      </c>
      <c r="B947" s="16" t="s">
        <v>2169</v>
      </c>
      <c r="C947" s="16" t="s">
        <v>2174</v>
      </c>
      <c r="D947" s="17"/>
      <c r="E947" s="17">
        <v>14.9179</v>
      </c>
      <c r="F947" s="17">
        <v>14.9179</v>
      </c>
      <c r="G947" s="18">
        <f t="shared" si="28"/>
        <v>1</v>
      </c>
      <c r="H947" s="17"/>
      <c r="I947" s="17"/>
      <c r="J947" s="17"/>
      <c r="K947" s="18" t="str">
        <f t="shared" si="29"/>
        <v/>
      </c>
      <c r="L947" s="22" t="s">
        <v>2175</v>
      </c>
    </row>
    <row r="948" s="1" customFormat="1" ht="12" customHeight="1" spans="1:12">
      <c r="A948" s="19">
        <v>944</v>
      </c>
      <c r="B948" s="16" t="s">
        <v>2169</v>
      </c>
      <c r="C948" s="16" t="s">
        <v>2176</v>
      </c>
      <c r="D948" s="17"/>
      <c r="E948" s="17">
        <v>7.715</v>
      </c>
      <c r="F948" s="17">
        <v>4.285</v>
      </c>
      <c r="G948" s="18">
        <f t="shared" si="28"/>
        <v>0.555411535968892</v>
      </c>
      <c r="H948" s="17"/>
      <c r="I948" s="17"/>
      <c r="J948" s="17"/>
      <c r="K948" s="18" t="str">
        <f t="shared" si="29"/>
        <v/>
      </c>
      <c r="L948" s="22" t="s">
        <v>2177</v>
      </c>
    </row>
    <row r="949" s="1" customFormat="1" ht="12" customHeight="1" spans="1:12">
      <c r="A949" s="15">
        <v>945</v>
      </c>
      <c r="B949" s="16" t="s">
        <v>2169</v>
      </c>
      <c r="C949" s="16" t="s">
        <v>2178</v>
      </c>
      <c r="D949" s="17"/>
      <c r="E949" s="17">
        <v>107.600737</v>
      </c>
      <c r="F949" s="17">
        <v>63.459263</v>
      </c>
      <c r="G949" s="18">
        <f t="shared" si="28"/>
        <v>0.58976606266182</v>
      </c>
      <c r="H949" s="17"/>
      <c r="I949" s="17"/>
      <c r="J949" s="17"/>
      <c r="K949" s="18" t="str">
        <f t="shared" si="29"/>
        <v/>
      </c>
      <c r="L949" s="22" t="s">
        <v>2179</v>
      </c>
    </row>
    <row r="950" s="1" customFormat="1" ht="12" customHeight="1" spans="1:12">
      <c r="A950" s="19">
        <v>946</v>
      </c>
      <c r="B950" s="16" t="s">
        <v>2169</v>
      </c>
      <c r="C950" s="16" t="s">
        <v>2180</v>
      </c>
      <c r="D950" s="17">
        <v>5</v>
      </c>
      <c r="E950" s="17">
        <v>5</v>
      </c>
      <c r="F950" s="17">
        <v>0.3</v>
      </c>
      <c r="G950" s="18">
        <f t="shared" si="28"/>
        <v>0.06</v>
      </c>
      <c r="H950" s="17"/>
      <c r="I950" s="17"/>
      <c r="J950" s="17"/>
      <c r="K950" s="18" t="str">
        <f t="shared" si="29"/>
        <v/>
      </c>
      <c r="L950" s="22" t="s">
        <v>2181</v>
      </c>
    </row>
    <row r="951" s="1" customFormat="1" ht="12" customHeight="1" spans="1:12">
      <c r="A951" s="15">
        <v>947</v>
      </c>
      <c r="B951" s="16" t="s">
        <v>2169</v>
      </c>
      <c r="C951" s="16" t="s">
        <v>2182</v>
      </c>
      <c r="D951" s="17"/>
      <c r="E951" s="17"/>
      <c r="F951" s="17">
        <v>1.14</v>
      </c>
      <c r="G951" s="18" t="str">
        <f t="shared" si="28"/>
        <v/>
      </c>
      <c r="H951" s="17"/>
      <c r="I951" s="17"/>
      <c r="J951" s="17"/>
      <c r="K951" s="18" t="str">
        <f t="shared" si="29"/>
        <v/>
      </c>
      <c r="L951" s="22" t="s">
        <v>2182</v>
      </c>
    </row>
    <row r="952" s="1" customFormat="1" ht="12" customHeight="1" spans="1:12">
      <c r="A952" s="19">
        <v>948</v>
      </c>
      <c r="B952" s="16" t="s">
        <v>2169</v>
      </c>
      <c r="C952" s="16" t="s">
        <v>2183</v>
      </c>
      <c r="D952" s="17">
        <v>1.59</v>
      </c>
      <c r="E952" s="17">
        <v>1.59</v>
      </c>
      <c r="F952" s="17">
        <v>1.59</v>
      </c>
      <c r="G952" s="18">
        <f t="shared" si="28"/>
        <v>1</v>
      </c>
      <c r="H952" s="17"/>
      <c r="I952" s="17"/>
      <c r="J952" s="17"/>
      <c r="K952" s="18" t="str">
        <f t="shared" si="29"/>
        <v/>
      </c>
      <c r="L952" s="22" t="s">
        <v>2184</v>
      </c>
    </row>
    <row r="953" s="1" customFormat="1" ht="12" customHeight="1" spans="1:12">
      <c r="A953" s="15">
        <v>949</v>
      </c>
      <c r="B953" s="16" t="s">
        <v>2169</v>
      </c>
      <c r="C953" s="16" t="s">
        <v>2185</v>
      </c>
      <c r="D953" s="17"/>
      <c r="E953" s="17">
        <v>14</v>
      </c>
      <c r="F953" s="17">
        <v>13.92</v>
      </c>
      <c r="G953" s="18">
        <f t="shared" si="28"/>
        <v>0.994285714285714</v>
      </c>
      <c r="H953" s="17"/>
      <c r="I953" s="17"/>
      <c r="J953" s="17"/>
      <c r="K953" s="18" t="str">
        <f t="shared" si="29"/>
        <v/>
      </c>
      <c r="L953" s="22" t="s">
        <v>2186</v>
      </c>
    </row>
    <row r="954" s="1" customFormat="1" ht="12" customHeight="1" spans="1:12">
      <c r="A954" s="19">
        <v>950</v>
      </c>
      <c r="B954" s="16" t="s">
        <v>2169</v>
      </c>
      <c r="C954" s="16" t="s">
        <v>2187</v>
      </c>
      <c r="D954" s="17">
        <v>4.6</v>
      </c>
      <c r="E954" s="17">
        <v>4.6</v>
      </c>
      <c r="F954" s="17">
        <v>4.6</v>
      </c>
      <c r="G954" s="18">
        <f t="shared" si="28"/>
        <v>1</v>
      </c>
      <c r="H954" s="17"/>
      <c r="I954" s="17"/>
      <c r="J954" s="17"/>
      <c r="K954" s="18" t="str">
        <f t="shared" si="29"/>
        <v/>
      </c>
      <c r="L954" s="22" t="s">
        <v>2188</v>
      </c>
    </row>
    <row r="955" s="1" customFormat="1" ht="12" customHeight="1" spans="1:12">
      <c r="A955" s="15">
        <v>951</v>
      </c>
      <c r="B955" s="16" t="s">
        <v>2169</v>
      </c>
      <c r="C955" s="16" t="s">
        <v>2189</v>
      </c>
      <c r="D955" s="17">
        <v>30</v>
      </c>
      <c r="E955" s="17">
        <v>60</v>
      </c>
      <c r="F955" s="17"/>
      <c r="G955" s="18">
        <f t="shared" si="28"/>
        <v>0</v>
      </c>
      <c r="H955" s="17"/>
      <c r="I955" s="17"/>
      <c r="J955" s="17"/>
      <c r="K955" s="18" t="str">
        <f t="shared" si="29"/>
        <v/>
      </c>
      <c r="L955" s="22" t="s">
        <v>2188</v>
      </c>
    </row>
    <row r="956" s="1" customFormat="1" ht="12" customHeight="1" spans="1:12">
      <c r="A956" s="19">
        <v>952</v>
      </c>
      <c r="B956" s="16" t="s">
        <v>2169</v>
      </c>
      <c r="C956" s="16" t="s">
        <v>2190</v>
      </c>
      <c r="D956" s="17">
        <v>3.9</v>
      </c>
      <c r="E956" s="17">
        <v>7.8</v>
      </c>
      <c r="F956" s="17"/>
      <c r="G956" s="18">
        <f t="shared" si="28"/>
        <v>0</v>
      </c>
      <c r="H956" s="17"/>
      <c r="I956" s="17"/>
      <c r="J956" s="17"/>
      <c r="K956" s="18" t="str">
        <f t="shared" si="29"/>
        <v/>
      </c>
      <c r="L956" s="22" t="s">
        <v>2188</v>
      </c>
    </row>
    <row r="957" s="1" customFormat="1" ht="12" customHeight="1" spans="1:12">
      <c r="A957" s="15">
        <v>953</v>
      </c>
      <c r="B957" s="16" t="s">
        <v>2169</v>
      </c>
      <c r="C957" s="16" t="s">
        <v>2191</v>
      </c>
      <c r="D957" s="17"/>
      <c r="E957" s="17">
        <v>5.952</v>
      </c>
      <c r="F957" s="17">
        <v>5.952</v>
      </c>
      <c r="G957" s="18">
        <f t="shared" si="28"/>
        <v>1</v>
      </c>
      <c r="H957" s="17"/>
      <c r="I957" s="17"/>
      <c r="J957" s="17"/>
      <c r="K957" s="18" t="str">
        <f t="shared" si="29"/>
        <v/>
      </c>
      <c r="L957" s="22" t="s">
        <v>2192</v>
      </c>
    </row>
    <row r="958" s="1" customFormat="1" ht="12" customHeight="1" spans="1:12">
      <c r="A958" s="19">
        <v>954</v>
      </c>
      <c r="B958" s="16" t="s">
        <v>2169</v>
      </c>
      <c r="C958" s="16" t="s">
        <v>2193</v>
      </c>
      <c r="D958" s="17"/>
      <c r="E958" s="17">
        <v>5.092</v>
      </c>
      <c r="F958" s="17">
        <v>5.092</v>
      </c>
      <c r="G958" s="18">
        <f t="shared" si="28"/>
        <v>1</v>
      </c>
      <c r="H958" s="17"/>
      <c r="I958" s="17"/>
      <c r="J958" s="17"/>
      <c r="K958" s="18" t="str">
        <f t="shared" si="29"/>
        <v/>
      </c>
      <c r="L958" s="22" t="s">
        <v>2194</v>
      </c>
    </row>
    <row r="959" s="1" customFormat="1" ht="12" customHeight="1" spans="1:12">
      <c r="A959" s="15">
        <v>955</v>
      </c>
      <c r="B959" s="16" t="s">
        <v>2169</v>
      </c>
      <c r="C959" s="16" t="s">
        <v>2193</v>
      </c>
      <c r="D959" s="17"/>
      <c r="E959" s="17">
        <v>6.8396</v>
      </c>
      <c r="F959" s="17">
        <v>6.8396</v>
      </c>
      <c r="G959" s="18">
        <f t="shared" si="28"/>
        <v>1</v>
      </c>
      <c r="H959" s="17"/>
      <c r="I959" s="17"/>
      <c r="J959" s="17"/>
      <c r="K959" s="18" t="str">
        <f t="shared" si="29"/>
        <v/>
      </c>
      <c r="L959" s="22" t="s">
        <v>2195</v>
      </c>
    </row>
    <row r="960" s="1" customFormat="1" ht="12" customHeight="1" spans="1:12">
      <c r="A960" s="19">
        <v>956</v>
      </c>
      <c r="B960" s="16" t="s">
        <v>2169</v>
      </c>
      <c r="C960" s="16" t="s">
        <v>2193</v>
      </c>
      <c r="D960" s="17"/>
      <c r="E960" s="17">
        <v>7.324</v>
      </c>
      <c r="F960" s="17">
        <v>7.324</v>
      </c>
      <c r="G960" s="18">
        <f t="shared" si="28"/>
        <v>1</v>
      </c>
      <c r="H960" s="17"/>
      <c r="I960" s="17"/>
      <c r="J960" s="17"/>
      <c r="K960" s="18" t="str">
        <f t="shared" si="29"/>
        <v/>
      </c>
      <c r="L960" s="22" t="s">
        <v>2196</v>
      </c>
    </row>
    <row r="961" s="1" customFormat="1" ht="12" customHeight="1" spans="1:12">
      <c r="A961" s="15">
        <v>957</v>
      </c>
      <c r="B961" s="16" t="s">
        <v>2169</v>
      </c>
      <c r="C961" s="16" t="s">
        <v>2197</v>
      </c>
      <c r="D961" s="17"/>
      <c r="E961" s="17">
        <v>9.9216</v>
      </c>
      <c r="F961" s="17">
        <v>9.9216</v>
      </c>
      <c r="G961" s="18">
        <f t="shared" si="28"/>
        <v>1</v>
      </c>
      <c r="H961" s="17"/>
      <c r="I961" s="17"/>
      <c r="J961" s="17"/>
      <c r="K961" s="18" t="str">
        <f t="shared" si="29"/>
        <v/>
      </c>
      <c r="L961" s="22" t="s">
        <v>2198</v>
      </c>
    </row>
    <row r="962" s="1" customFormat="1" ht="12" customHeight="1" spans="1:12">
      <c r="A962" s="19">
        <v>958</v>
      </c>
      <c r="B962" s="16" t="s">
        <v>2169</v>
      </c>
      <c r="C962" s="16" t="s">
        <v>2199</v>
      </c>
      <c r="D962" s="17">
        <v>1.85</v>
      </c>
      <c r="E962" s="17">
        <v>3.7</v>
      </c>
      <c r="F962" s="17"/>
      <c r="G962" s="18">
        <f t="shared" si="28"/>
        <v>0</v>
      </c>
      <c r="H962" s="17"/>
      <c r="I962" s="17"/>
      <c r="J962" s="17"/>
      <c r="K962" s="18" t="str">
        <f t="shared" si="29"/>
        <v/>
      </c>
      <c r="L962" s="22" t="s">
        <v>2188</v>
      </c>
    </row>
    <row r="963" s="1" customFormat="1" ht="12" customHeight="1" spans="1:12">
      <c r="A963" s="15">
        <v>959</v>
      </c>
      <c r="B963" s="16" t="s">
        <v>2169</v>
      </c>
      <c r="C963" s="16" t="s">
        <v>2200</v>
      </c>
      <c r="D963" s="17">
        <v>4.22</v>
      </c>
      <c r="E963" s="17">
        <v>4.22</v>
      </c>
      <c r="F963" s="17">
        <v>4.22</v>
      </c>
      <c r="G963" s="18">
        <f t="shared" si="28"/>
        <v>1</v>
      </c>
      <c r="H963" s="17"/>
      <c r="I963" s="17"/>
      <c r="J963" s="17"/>
      <c r="K963" s="18" t="str">
        <f t="shared" si="29"/>
        <v/>
      </c>
      <c r="L963" s="22" t="s">
        <v>2201</v>
      </c>
    </row>
    <row r="964" s="1" customFormat="1" ht="12" customHeight="1" spans="1:12">
      <c r="A964" s="19">
        <v>960</v>
      </c>
      <c r="B964" s="16" t="s">
        <v>2202</v>
      </c>
      <c r="C964" s="16" t="s">
        <v>2170</v>
      </c>
      <c r="D964" s="17"/>
      <c r="E964" s="17">
        <v>20</v>
      </c>
      <c r="F964" s="17">
        <v>20</v>
      </c>
      <c r="G964" s="18">
        <f t="shared" si="28"/>
        <v>1</v>
      </c>
      <c r="H964" s="17"/>
      <c r="I964" s="17"/>
      <c r="J964" s="17"/>
      <c r="K964" s="18" t="str">
        <f t="shared" si="29"/>
        <v/>
      </c>
      <c r="L964" s="22" t="s">
        <v>2171</v>
      </c>
    </row>
    <row r="965" s="1" customFormat="1" ht="12" customHeight="1" spans="1:12">
      <c r="A965" s="15">
        <v>961</v>
      </c>
      <c r="B965" s="16" t="s">
        <v>2202</v>
      </c>
      <c r="C965" s="16" t="s">
        <v>2172</v>
      </c>
      <c r="D965" s="17"/>
      <c r="E965" s="17">
        <v>12.32935</v>
      </c>
      <c r="F965" s="17">
        <v>12.32935</v>
      </c>
      <c r="G965" s="18">
        <f t="shared" ref="G965:G1028" si="30">IF(E965=0,"",F965/E965)</f>
        <v>1</v>
      </c>
      <c r="H965" s="17"/>
      <c r="I965" s="17"/>
      <c r="J965" s="17"/>
      <c r="K965" s="18" t="str">
        <f t="shared" ref="K965:K1028" si="31">IF(I965=0,"",J965/I965)</f>
        <v/>
      </c>
      <c r="L965" s="22" t="s">
        <v>2173</v>
      </c>
    </row>
    <row r="966" s="1" customFormat="1" ht="12" customHeight="1" spans="1:12">
      <c r="A966" s="19">
        <v>962</v>
      </c>
      <c r="B966" s="16" t="s">
        <v>2202</v>
      </c>
      <c r="C966" s="16" t="s">
        <v>2203</v>
      </c>
      <c r="D966" s="17"/>
      <c r="E966" s="17">
        <v>0.05</v>
      </c>
      <c r="F966" s="17">
        <v>0.05</v>
      </c>
      <c r="G966" s="18">
        <f t="shared" si="30"/>
        <v>1</v>
      </c>
      <c r="H966" s="17"/>
      <c r="I966" s="17"/>
      <c r="J966" s="17"/>
      <c r="K966" s="18" t="str">
        <f t="shared" si="31"/>
        <v/>
      </c>
      <c r="L966" s="22" t="s">
        <v>2204</v>
      </c>
    </row>
    <row r="967" s="1" customFormat="1" ht="12" customHeight="1" spans="1:12">
      <c r="A967" s="15">
        <v>963</v>
      </c>
      <c r="B967" s="16" t="s">
        <v>2202</v>
      </c>
      <c r="C967" s="16" t="s">
        <v>2205</v>
      </c>
      <c r="D967" s="17"/>
      <c r="E967" s="17"/>
      <c r="F967" s="17">
        <v>2.2732</v>
      </c>
      <c r="G967" s="18" t="str">
        <f t="shared" si="30"/>
        <v/>
      </c>
      <c r="H967" s="17"/>
      <c r="I967" s="17"/>
      <c r="J967" s="17"/>
      <c r="K967" s="18" t="str">
        <f t="shared" si="31"/>
        <v/>
      </c>
      <c r="L967" s="22" t="s">
        <v>2205</v>
      </c>
    </row>
    <row r="968" s="1" customFormat="1" ht="12" customHeight="1" spans="1:12">
      <c r="A968" s="19">
        <v>964</v>
      </c>
      <c r="B968" s="16" t="s">
        <v>2202</v>
      </c>
      <c r="C968" s="16" t="s">
        <v>2206</v>
      </c>
      <c r="D968" s="17"/>
      <c r="E968" s="17">
        <v>75.343464</v>
      </c>
      <c r="F968" s="17">
        <v>75.256536</v>
      </c>
      <c r="G968" s="18">
        <f t="shared" si="30"/>
        <v>0.998846243650279</v>
      </c>
      <c r="H968" s="17"/>
      <c r="I968" s="17"/>
      <c r="J968" s="17"/>
      <c r="K968" s="18" t="str">
        <f t="shared" si="31"/>
        <v/>
      </c>
      <c r="L968" s="22" t="s">
        <v>2177</v>
      </c>
    </row>
    <row r="969" s="1" customFormat="1" ht="12" customHeight="1" spans="1:12">
      <c r="A969" s="15">
        <v>965</v>
      </c>
      <c r="B969" s="16" t="s">
        <v>2202</v>
      </c>
      <c r="C969" s="16" t="s">
        <v>2178</v>
      </c>
      <c r="D969" s="17"/>
      <c r="E969" s="17">
        <v>29.12</v>
      </c>
      <c r="F969" s="17">
        <v>29.12</v>
      </c>
      <c r="G969" s="18">
        <f t="shared" si="30"/>
        <v>1</v>
      </c>
      <c r="H969" s="17"/>
      <c r="I969" s="17"/>
      <c r="J969" s="17"/>
      <c r="K969" s="18" t="str">
        <f t="shared" si="31"/>
        <v/>
      </c>
      <c r="L969" s="22" t="s">
        <v>2179</v>
      </c>
    </row>
    <row r="970" s="1" customFormat="1" ht="12" customHeight="1" spans="1:12">
      <c r="A970" s="19">
        <v>966</v>
      </c>
      <c r="B970" s="16" t="s">
        <v>2202</v>
      </c>
      <c r="C970" s="16" t="s">
        <v>2207</v>
      </c>
      <c r="D970" s="17"/>
      <c r="E970" s="17">
        <v>0.25</v>
      </c>
      <c r="F970" s="17">
        <v>0.125</v>
      </c>
      <c r="G970" s="18">
        <f t="shared" si="30"/>
        <v>0.5</v>
      </c>
      <c r="H970" s="17"/>
      <c r="I970" s="17"/>
      <c r="J970" s="17"/>
      <c r="K970" s="18" t="str">
        <f t="shared" si="31"/>
        <v/>
      </c>
      <c r="L970" s="22" t="s">
        <v>2179</v>
      </c>
    </row>
    <row r="971" s="1" customFormat="1" ht="12" customHeight="1" spans="1:12">
      <c r="A971" s="15">
        <v>967</v>
      </c>
      <c r="B971" s="16" t="s">
        <v>2202</v>
      </c>
      <c r="C971" s="16" t="s">
        <v>2208</v>
      </c>
      <c r="D971" s="17"/>
      <c r="E971" s="17">
        <v>134</v>
      </c>
      <c r="F971" s="17"/>
      <c r="G971" s="18">
        <f t="shared" si="30"/>
        <v>0</v>
      </c>
      <c r="H971" s="17"/>
      <c r="I971" s="17"/>
      <c r="J971" s="17"/>
      <c r="K971" s="18" t="str">
        <f t="shared" si="31"/>
        <v/>
      </c>
      <c r="L971" s="22" t="s">
        <v>2179</v>
      </c>
    </row>
    <row r="972" s="1" customFormat="1" ht="12" customHeight="1" spans="1:12">
      <c r="A972" s="19">
        <v>968</v>
      </c>
      <c r="B972" s="16" t="s">
        <v>2202</v>
      </c>
      <c r="C972" s="16" t="s">
        <v>2182</v>
      </c>
      <c r="D972" s="17"/>
      <c r="E972" s="17"/>
      <c r="F972" s="17">
        <v>1.68</v>
      </c>
      <c r="G972" s="18" t="str">
        <f t="shared" si="30"/>
        <v/>
      </c>
      <c r="H972" s="17"/>
      <c r="I972" s="17"/>
      <c r="J972" s="17"/>
      <c r="K972" s="18" t="str">
        <f t="shared" si="31"/>
        <v/>
      </c>
      <c r="L972" s="22" t="s">
        <v>2182</v>
      </c>
    </row>
    <row r="973" s="1" customFormat="1" ht="12" customHeight="1" spans="1:12">
      <c r="A973" s="15">
        <v>969</v>
      </c>
      <c r="B973" s="16" t="s">
        <v>2202</v>
      </c>
      <c r="C973" s="16" t="s">
        <v>2209</v>
      </c>
      <c r="D973" s="17">
        <v>2.44</v>
      </c>
      <c r="E973" s="17">
        <v>2.44</v>
      </c>
      <c r="F973" s="17">
        <v>2.439203</v>
      </c>
      <c r="G973" s="18">
        <f t="shared" si="30"/>
        <v>0.999673360655738</v>
      </c>
      <c r="H973" s="17"/>
      <c r="I973" s="17"/>
      <c r="J973" s="17"/>
      <c r="K973" s="18" t="str">
        <f t="shared" si="31"/>
        <v/>
      </c>
      <c r="L973" s="22" t="s">
        <v>1733</v>
      </c>
    </row>
    <row r="974" s="1" customFormat="1" ht="12" customHeight="1" spans="1:12">
      <c r="A974" s="19">
        <v>970</v>
      </c>
      <c r="B974" s="16" t="s">
        <v>2202</v>
      </c>
      <c r="C974" s="16" t="s">
        <v>2193</v>
      </c>
      <c r="D974" s="17"/>
      <c r="E974" s="17">
        <v>2.9707</v>
      </c>
      <c r="F974" s="17">
        <v>2.9707</v>
      </c>
      <c r="G974" s="18">
        <f t="shared" si="30"/>
        <v>1</v>
      </c>
      <c r="H974" s="17"/>
      <c r="I974" s="17"/>
      <c r="J974" s="17"/>
      <c r="K974" s="18" t="str">
        <f t="shared" si="31"/>
        <v/>
      </c>
      <c r="L974" s="22" t="s">
        <v>2210</v>
      </c>
    </row>
    <row r="975" s="1" customFormat="1" ht="12" customHeight="1" spans="1:12">
      <c r="A975" s="15">
        <v>971</v>
      </c>
      <c r="B975" s="16" t="s">
        <v>2202</v>
      </c>
      <c r="C975" s="16" t="s">
        <v>2193</v>
      </c>
      <c r="D975" s="17"/>
      <c r="E975" s="17">
        <v>3.0507</v>
      </c>
      <c r="F975" s="17">
        <v>3.0507</v>
      </c>
      <c r="G975" s="18">
        <f t="shared" si="30"/>
        <v>1</v>
      </c>
      <c r="H975" s="17"/>
      <c r="I975" s="17"/>
      <c r="J975" s="17"/>
      <c r="K975" s="18" t="str">
        <f t="shared" si="31"/>
        <v/>
      </c>
      <c r="L975" s="22" t="s">
        <v>1391</v>
      </c>
    </row>
    <row r="976" s="1" customFormat="1" ht="12" customHeight="1" spans="1:12">
      <c r="A976" s="19">
        <v>972</v>
      </c>
      <c r="B976" s="16" t="s">
        <v>2202</v>
      </c>
      <c r="C976" s="16" t="s">
        <v>2193</v>
      </c>
      <c r="D976" s="17"/>
      <c r="E976" s="17">
        <v>3.2723</v>
      </c>
      <c r="F976" s="17">
        <v>3.2723</v>
      </c>
      <c r="G976" s="18">
        <f t="shared" si="30"/>
        <v>1</v>
      </c>
      <c r="H976" s="17"/>
      <c r="I976" s="17"/>
      <c r="J976" s="17"/>
      <c r="K976" s="18" t="str">
        <f t="shared" si="31"/>
        <v/>
      </c>
      <c r="L976" s="22" t="s">
        <v>2211</v>
      </c>
    </row>
    <row r="977" s="1" customFormat="1" ht="12" customHeight="1" spans="1:12">
      <c r="A977" s="15">
        <v>973</v>
      </c>
      <c r="B977" s="16" t="s">
        <v>2202</v>
      </c>
      <c r="C977" s="16" t="s">
        <v>2212</v>
      </c>
      <c r="D977" s="17"/>
      <c r="E977" s="17">
        <v>3.2939</v>
      </c>
      <c r="F977" s="17">
        <v>3.2939</v>
      </c>
      <c r="G977" s="18">
        <f t="shared" si="30"/>
        <v>1</v>
      </c>
      <c r="H977" s="17"/>
      <c r="I977" s="17"/>
      <c r="J977" s="17"/>
      <c r="K977" s="18" t="str">
        <f t="shared" si="31"/>
        <v/>
      </c>
      <c r="L977" s="22" t="s">
        <v>2213</v>
      </c>
    </row>
    <row r="978" s="1" customFormat="1" ht="12" customHeight="1" spans="1:12">
      <c r="A978" s="19">
        <v>974</v>
      </c>
      <c r="B978" s="16" t="s">
        <v>2214</v>
      </c>
      <c r="C978" s="16" t="s">
        <v>2215</v>
      </c>
      <c r="D978" s="17">
        <v>45.22</v>
      </c>
      <c r="E978" s="17">
        <v>90.44</v>
      </c>
      <c r="F978" s="17"/>
      <c r="G978" s="18">
        <f t="shared" si="30"/>
        <v>0</v>
      </c>
      <c r="H978" s="17"/>
      <c r="I978" s="17"/>
      <c r="J978" s="17"/>
      <c r="K978" s="18" t="str">
        <f t="shared" si="31"/>
        <v/>
      </c>
      <c r="L978" s="22" t="s">
        <v>2216</v>
      </c>
    </row>
    <row r="979" s="1" customFormat="1" ht="12" customHeight="1" spans="1:12">
      <c r="A979" s="15">
        <v>975</v>
      </c>
      <c r="B979" s="16" t="s">
        <v>2214</v>
      </c>
      <c r="C979" s="16" t="s">
        <v>2217</v>
      </c>
      <c r="D979" s="17">
        <v>1.4</v>
      </c>
      <c r="E979" s="17">
        <v>1.4</v>
      </c>
      <c r="F979" s="17">
        <v>1.4</v>
      </c>
      <c r="G979" s="18">
        <f t="shared" si="30"/>
        <v>1</v>
      </c>
      <c r="H979" s="17"/>
      <c r="I979" s="17"/>
      <c r="J979" s="17"/>
      <c r="K979" s="18" t="str">
        <f t="shared" si="31"/>
        <v/>
      </c>
      <c r="L979" s="22" t="s">
        <v>2218</v>
      </c>
    </row>
    <row r="980" s="1" customFormat="1" ht="12" customHeight="1" spans="1:12">
      <c r="A980" s="19">
        <v>976</v>
      </c>
      <c r="B980" s="16" t="s">
        <v>2214</v>
      </c>
      <c r="C980" s="16" t="s">
        <v>2219</v>
      </c>
      <c r="D980" s="17"/>
      <c r="E980" s="17">
        <v>400</v>
      </c>
      <c r="F980" s="17"/>
      <c r="G980" s="18">
        <f t="shared" si="30"/>
        <v>0</v>
      </c>
      <c r="H980" s="17"/>
      <c r="I980" s="17"/>
      <c r="J980" s="17"/>
      <c r="K980" s="18" t="str">
        <f t="shared" si="31"/>
        <v/>
      </c>
      <c r="L980" s="22" t="s">
        <v>2101</v>
      </c>
    </row>
    <row r="981" s="1" customFormat="1" ht="12" customHeight="1" spans="1:12">
      <c r="A981" s="15">
        <v>977</v>
      </c>
      <c r="B981" s="16" t="s">
        <v>2214</v>
      </c>
      <c r="C981" s="16" t="s">
        <v>2220</v>
      </c>
      <c r="D981" s="17"/>
      <c r="E981" s="17">
        <v>3</v>
      </c>
      <c r="F981" s="17">
        <v>3</v>
      </c>
      <c r="G981" s="18">
        <f t="shared" si="30"/>
        <v>1</v>
      </c>
      <c r="H981" s="17"/>
      <c r="I981" s="17"/>
      <c r="J981" s="17"/>
      <c r="K981" s="18" t="str">
        <f t="shared" si="31"/>
        <v/>
      </c>
      <c r="L981" s="22" t="s">
        <v>2221</v>
      </c>
    </row>
    <row r="982" s="1" customFormat="1" ht="12" customHeight="1" spans="1:12">
      <c r="A982" s="19">
        <v>978</v>
      </c>
      <c r="B982" s="16" t="s">
        <v>2214</v>
      </c>
      <c r="C982" s="16" t="s">
        <v>2222</v>
      </c>
      <c r="D982" s="17"/>
      <c r="E982" s="17">
        <v>3.2</v>
      </c>
      <c r="F982" s="17">
        <v>0.8</v>
      </c>
      <c r="G982" s="18">
        <f t="shared" si="30"/>
        <v>0.25</v>
      </c>
      <c r="H982" s="17"/>
      <c r="I982" s="17"/>
      <c r="J982" s="17"/>
      <c r="K982" s="18" t="str">
        <f t="shared" si="31"/>
        <v/>
      </c>
      <c r="L982" s="22" t="s">
        <v>2223</v>
      </c>
    </row>
    <row r="983" s="1" customFormat="1" ht="12" customHeight="1" spans="1:12">
      <c r="A983" s="15">
        <v>979</v>
      </c>
      <c r="B983" s="16" t="s">
        <v>2214</v>
      </c>
      <c r="C983" s="16" t="s">
        <v>2224</v>
      </c>
      <c r="D983" s="17"/>
      <c r="E983" s="17">
        <v>3</v>
      </c>
      <c r="F983" s="17">
        <v>3</v>
      </c>
      <c r="G983" s="18">
        <f t="shared" si="30"/>
        <v>1</v>
      </c>
      <c r="H983" s="17"/>
      <c r="I983" s="17"/>
      <c r="J983" s="17"/>
      <c r="K983" s="18" t="str">
        <f t="shared" si="31"/>
        <v/>
      </c>
      <c r="L983" s="22" t="s">
        <v>2225</v>
      </c>
    </row>
    <row r="984" s="1" customFormat="1" ht="12" customHeight="1" spans="1:12">
      <c r="A984" s="19">
        <v>980</v>
      </c>
      <c r="B984" s="16" t="s">
        <v>2214</v>
      </c>
      <c r="C984" s="16" t="s">
        <v>2224</v>
      </c>
      <c r="D984" s="17"/>
      <c r="E984" s="17">
        <v>18.2</v>
      </c>
      <c r="F984" s="17">
        <v>17.8</v>
      </c>
      <c r="G984" s="18">
        <f t="shared" si="30"/>
        <v>0.978021978021978</v>
      </c>
      <c r="H984" s="17"/>
      <c r="I984" s="17"/>
      <c r="J984" s="17"/>
      <c r="K984" s="18" t="str">
        <f t="shared" si="31"/>
        <v/>
      </c>
      <c r="L984" s="22" t="s">
        <v>2223</v>
      </c>
    </row>
    <row r="985" s="1" customFormat="1" ht="12" customHeight="1" spans="1:12">
      <c r="A985" s="15">
        <v>981</v>
      </c>
      <c r="B985" s="16" t="s">
        <v>2214</v>
      </c>
      <c r="C985" s="16" t="s">
        <v>2226</v>
      </c>
      <c r="D985" s="17"/>
      <c r="E985" s="17"/>
      <c r="F985" s="17">
        <v>1.585</v>
      </c>
      <c r="G985" s="18" t="str">
        <f t="shared" si="30"/>
        <v/>
      </c>
      <c r="H985" s="17"/>
      <c r="I985" s="17"/>
      <c r="J985" s="17"/>
      <c r="K985" s="18" t="str">
        <f t="shared" si="31"/>
        <v/>
      </c>
      <c r="L985" s="22" t="s">
        <v>195</v>
      </c>
    </row>
    <row r="986" s="1" customFormat="1" ht="12" customHeight="1" spans="1:12">
      <c r="A986" s="19">
        <v>982</v>
      </c>
      <c r="B986" s="16" t="s">
        <v>2214</v>
      </c>
      <c r="C986" s="16" t="s">
        <v>2180</v>
      </c>
      <c r="D986" s="17">
        <v>2</v>
      </c>
      <c r="E986" s="17">
        <v>2</v>
      </c>
      <c r="F986" s="17">
        <v>0.445</v>
      </c>
      <c r="G986" s="18">
        <f t="shared" si="30"/>
        <v>0.2225</v>
      </c>
      <c r="H986" s="17"/>
      <c r="I986" s="17"/>
      <c r="J986" s="17"/>
      <c r="K986" s="18" t="str">
        <f t="shared" si="31"/>
        <v/>
      </c>
      <c r="L986" s="22" t="s">
        <v>2181</v>
      </c>
    </row>
    <row r="987" s="1" customFormat="1" ht="12" customHeight="1" spans="1:12">
      <c r="A987" s="15">
        <v>983</v>
      </c>
      <c r="B987" s="16" t="s">
        <v>2214</v>
      </c>
      <c r="C987" s="16" t="s">
        <v>2182</v>
      </c>
      <c r="D987" s="17"/>
      <c r="E987" s="17"/>
      <c r="F987" s="17">
        <v>1.96</v>
      </c>
      <c r="G987" s="18" t="str">
        <f t="shared" si="30"/>
        <v/>
      </c>
      <c r="H987" s="17"/>
      <c r="I987" s="17"/>
      <c r="J987" s="17"/>
      <c r="K987" s="18" t="str">
        <f t="shared" si="31"/>
        <v/>
      </c>
      <c r="L987" s="22" t="s">
        <v>2182</v>
      </c>
    </row>
    <row r="988" s="1" customFormat="1" ht="12" customHeight="1" spans="1:12">
      <c r="A988" s="19">
        <v>984</v>
      </c>
      <c r="B988" s="16" t="s">
        <v>2214</v>
      </c>
      <c r="C988" s="16" t="s">
        <v>2227</v>
      </c>
      <c r="D988" s="17"/>
      <c r="E988" s="17"/>
      <c r="F988" s="17"/>
      <c r="G988" s="18" t="str">
        <f t="shared" si="30"/>
        <v/>
      </c>
      <c r="H988" s="17"/>
      <c r="I988" s="17"/>
      <c r="J988" s="17"/>
      <c r="K988" s="18" t="str">
        <f t="shared" si="31"/>
        <v/>
      </c>
      <c r="L988" s="22" t="s">
        <v>195</v>
      </c>
    </row>
    <row r="989" s="1" customFormat="1" ht="12" customHeight="1" spans="1:12">
      <c r="A989" s="15">
        <v>985</v>
      </c>
      <c r="B989" s="16" t="s">
        <v>2214</v>
      </c>
      <c r="C989" s="16" t="s">
        <v>2228</v>
      </c>
      <c r="D989" s="17">
        <v>10</v>
      </c>
      <c r="E989" s="17">
        <v>20</v>
      </c>
      <c r="F989" s="17"/>
      <c r="G989" s="18">
        <f t="shared" si="30"/>
        <v>0</v>
      </c>
      <c r="H989" s="17"/>
      <c r="I989" s="17"/>
      <c r="J989" s="17"/>
      <c r="K989" s="18" t="str">
        <f t="shared" si="31"/>
        <v/>
      </c>
      <c r="L989" s="22" t="s">
        <v>195</v>
      </c>
    </row>
    <row r="990" s="1" customFormat="1" ht="12" customHeight="1" spans="1:12">
      <c r="A990" s="19">
        <v>986</v>
      </c>
      <c r="B990" s="16" t="s">
        <v>2214</v>
      </c>
      <c r="C990" s="16" t="s">
        <v>2229</v>
      </c>
      <c r="D990" s="17"/>
      <c r="E990" s="17"/>
      <c r="F990" s="17">
        <v>0.367</v>
      </c>
      <c r="G990" s="18" t="str">
        <f t="shared" si="30"/>
        <v/>
      </c>
      <c r="H990" s="17"/>
      <c r="I990" s="17"/>
      <c r="J990" s="17"/>
      <c r="K990" s="18" t="str">
        <f t="shared" si="31"/>
        <v/>
      </c>
      <c r="L990" s="22" t="s">
        <v>195</v>
      </c>
    </row>
    <row r="991" s="1" customFormat="1" ht="12" customHeight="1" spans="1:12">
      <c r="A991" s="15">
        <v>987</v>
      </c>
      <c r="B991" s="16" t="s">
        <v>2214</v>
      </c>
      <c r="C991" s="16" t="s">
        <v>2230</v>
      </c>
      <c r="D991" s="17"/>
      <c r="E991" s="17">
        <v>11.2</v>
      </c>
      <c r="F991" s="17"/>
      <c r="G991" s="18">
        <f t="shared" si="30"/>
        <v>0</v>
      </c>
      <c r="H991" s="17"/>
      <c r="I991" s="17"/>
      <c r="J991" s="17"/>
      <c r="K991" s="18" t="str">
        <f t="shared" si="31"/>
        <v/>
      </c>
      <c r="L991" s="22" t="s">
        <v>2231</v>
      </c>
    </row>
    <row r="992" s="1" customFormat="1" ht="12" customHeight="1" spans="1:12">
      <c r="A992" s="19">
        <v>988</v>
      </c>
      <c r="B992" s="16" t="s">
        <v>2214</v>
      </c>
      <c r="C992" s="16" t="s">
        <v>2232</v>
      </c>
      <c r="D992" s="17">
        <v>2.2</v>
      </c>
      <c r="E992" s="17">
        <v>2.2</v>
      </c>
      <c r="F992" s="17">
        <v>0.24125</v>
      </c>
      <c r="G992" s="18">
        <f t="shared" si="30"/>
        <v>0.109659090909091</v>
      </c>
      <c r="H992" s="17"/>
      <c r="I992" s="17"/>
      <c r="J992" s="17"/>
      <c r="K992" s="18" t="str">
        <f t="shared" si="31"/>
        <v/>
      </c>
      <c r="L992" s="22" t="s">
        <v>2233</v>
      </c>
    </row>
    <row r="993" s="1" customFormat="1" ht="12" customHeight="1" spans="1:12">
      <c r="A993" s="15">
        <v>989</v>
      </c>
      <c r="B993" s="16" t="s">
        <v>2214</v>
      </c>
      <c r="C993" s="16" t="s">
        <v>2234</v>
      </c>
      <c r="D993" s="17">
        <v>8</v>
      </c>
      <c r="E993" s="17">
        <v>8</v>
      </c>
      <c r="F993" s="17">
        <v>7.4</v>
      </c>
      <c r="G993" s="18">
        <f t="shared" si="30"/>
        <v>0.925</v>
      </c>
      <c r="H993" s="17"/>
      <c r="I993" s="17"/>
      <c r="J993" s="17"/>
      <c r="K993" s="18" t="str">
        <f t="shared" si="31"/>
        <v/>
      </c>
      <c r="L993" s="22" t="s">
        <v>2233</v>
      </c>
    </row>
    <row r="994" s="1" customFormat="1" ht="12" customHeight="1" spans="1:12">
      <c r="A994" s="19">
        <v>990</v>
      </c>
      <c r="B994" s="16" t="s">
        <v>2214</v>
      </c>
      <c r="C994" s="16" t="s">
        <v>2235</v>
      </c>
      <c r="D994" s="17"/>
      <c r="E994" s="17">
        <v>4</v>
      </c>
      <c r="F994" s="17"/>
      <c r="G994" s="18">
        <f t="shared" si="30"/>
        <v>0</v>
      </c>
      <c r="H994" s="17"/>
      <c r="I994" s="17"/>
      <c r="J994" s="17"/>
      <c r="K994" s="18" t="str">
        <f t="shared" si="31"/>
        <v/>
      </c>
      <c r="L994" s="22" t="s">
        <v>2236</v>
      </c>
    </row>
    <row r="995" s="1" customFormat="1" ht="12" customHeight="1" spans="1:12">
      <c r="A995" s="15">
        <v>991</v>
      </c>
      <c r="B995" s="16" t="s">
        <v>2214</v>
      </c>
      <c r="C995" s="16" t="s">
        <v>2237</v>
      </c>
      <c r="D995" s="17"/>
      <c r="E995" s="17">
        <v>4</v>
      </c>
      <c r="F995" s="17">
        <v>4</v>
      </c>
      <c r="G995" s="18">
        <f t="shared" si="30"/>
        <v>1</v>
      </c>
      <c r="H995" s="17"/>
      <c r="I995" s="17"/>
      <c r="J995" s="17"/>
      <c r="K995" s="18" t="str">
        <f t="shared" si="31"/>
        <v/>
      </c>
      <c r="L995" s="22" t="s">
        <v>2236</v>
      </c>
    </row>
    <row r="996" s="1" customFormat="1" ht="12" customHeight="1" spans="1:12">
      <c r="A996" s="19">
        <v>992</v>
      </c>
      <c r="B996" s="16" t="s">
        <v>2214</v>
      </c>
      <c r="C996" s="16" t="s">
        <v>2185</v>
      </c>
      <c r="D996" s="17"/>
      <c r="E996" s="17">
        <v>30</v>
      </c>
      <c r="F996" s="17">
        <v>29.957</v>
      </c>
      <c r="G996" s="18">
        <f t="shared" si="30"/>
        <v>0.998566666666667</v>
      </c>
      <c r="H996" s="17"/>
      <c r="I996" s="17"/>
      <c r="J996" s="17"/>
      <c r="K996" s="18" t="str">
        <f t="shared" si="31"/>
        <v/>
      </c>
      <c r="L996" s="22" t="s">
        <v>2186</v>
      </c>
    </row>
    <row r="997" s="1" customFormat="1" ht="12" customHeight="1" spans="1:12">
      <c r="A997" s="15">
        <v>993</v>
      </c>
      <c r="B997" s="16" t="s">
        <v>2214</v>
      </c>
      <c r="C997" s="16" t="s">
        <v>2185</v>
      </c>
      <c r="D997" s="17">
        <v>50</v>
      </c>
      <c r="E997" s="17">
        <v>50</v>
      </c>
      <c r="F997" s="17">
        <v>50</v>
      </c>
      <c r="G997" s="18">
        <f t="shared" si="30"/>
        <v>1</v>
      </c>
      <c r="H997" s="17"/>
      <c r="I997" s="17"/>
      <c r="J997" s="17"/>
      <c r="K997" s="18" t="str">
        <f t="shared" si="31"/>
        <v/>
      </c>
      <c r="L997" s="22" t="s">
        <v>2238</v>
      </c>
    </row>
    <row r="998" s="1" customFormat="1" ht="12" customHeight="1" spans="1:12">
      <c r="A998" s="19">
        <v>994</v>
      </c>
      <c r="B998" s="16" t="s">
        <v>2214</v>
      </c>
      <c r="C998" s="16" t="s">
        <v>2193</v>
      </c>
      <c r="D998" s="17"/>
      <c r="E998" s="17">
        <v>3.028</v>
      </c>
      <c r="F998" s="17">
        <v>3.028</v>
      </c>
      <c r="G998" s="18">
        <f t="shared" si="30"/>
        <v>1</v>
      </c>
      <c r="H998" s="17"/>
      <c r="I998" s="17"/>
      <c r="J998" s="17"/>
      <c r="K998" s="18" t="str">
        <f t="shared" si="31"/>
        <v/>
      </c>
      <c r="L998" s="22" t="s">
        <v>2239</v>
      </c>
    </row>
    <row r="999" s="1" customFormat="1" ht="12" customHeight="1" spans="1:12">
      <c r="A999" s="15">
        <v>995</v>
      </c>
      <c r="B999" s="16" t="s">
        <v>2214</v>
      </c>
      <c r="C999" s="16" t="s">
        <v>2240</v>
      </c>
      <c r="D999" s="17">
        <v>1.6</v>
      </c>
      <c r="E999" s="17">
        <v>1.6</v>
      </c>
      <c r="F999" s="17">
        <v>1.596</v>
      </c>
      <c r="G999" s="18">
        <f t="shared" si="30"/>
        <v>0.9975</v>
      </c>
      <c r="H999" s="17"/>
      <c r="I999" s="17"/>
      <c r="J999" s="17"/>
      <c r="K999" s="18" t="str">
        <f t="shared" si="31"/>
        <v/>
      </c>
      <c r="L999" s="22" t="s">
        <v>195</v>
      </c>
    </row>
    <row r="1000" s="1" customFormat="1" ht="12" customHeight="1" spans="1:12">
      <c r="A1000" s="19">
        <v>996</v>
      </c>
      <c r="B1000" s="16" t="s">
        <v>2214</v>
      </c>
      <c r="C1000" s="16" t="s">
        <v>2241</v>
      </c>
      <c r="D1000" s="17">
        <v>10</v>
      </c>
      <c r="E1000" s="17">
        <v>10</v>
      </c>
      <c r="F1000" s="17">
        <v>9.63996</v>
      </c>
      <c r="G1000" s="18">
        <f t="shared" si="30"/>
        <v>0.963996</v>
      </c>
      <c r="H1000" s="17"/>
      <c r="I1000" s="17"/>
      <c r="J1000" s="17"/>
      <c r="K1000" s="18" t="str">
        <f t="shared" si="31"/>
        <v/>
      </c>
      <c r="L1000" s="22" t="s">
        <v>2242</v>
      </c>
    </row>
    <row r="1001" s="1" customFormat="1" ht="12" customHeight="1" spans="1:12">
      <c r="A1001" s="15">
        <v>997</v>
      </c>
      <c r="B1001" s="16" t="s">
        <v>2214</v>
      </c>
      <c r="C1001" s="16" t="s">
        <v>2243</v>
      </c>
      <c r="D1001" s="17"/>
      <c r="E1001" s="17">
        <v>40</v>
      </c>
      <c r="F1001" s="17">
        <v>30</v>
      </c>
      <c r="G1001" s="18">
        <f t="shared" si="30"/>
        <v>0.75</v>
      </c>
      <c r="H1001" s="17"/>
      <c r="I1001" s="17"/>
      <c r="J1001" s="17"/>
      <c r="K1001" s="18" t="str">
        <f t="shared" si="31"/>
        <v/>
      </c>
      <c r="L1001" s="22" t="s">
        <v>2244</v>
      </c>
    </row>
    <row r="1002" s="1" customFormat="1" ht="12" customHeight="1" spans="1:12">
      <c r="A1002" s="19">
        <v>998</v>
      </c>
      <c r="B1002" s="16" t="s">
        <v>2214</v>
      </c>
      <c r="C1002" s="16" t="s">
        <v>2199</v>
      </c>
      <c r="D1002" s="17">
        <v>1.6</v>
      </c>
      <c r="E1002" s="17">
        <v>3.2</v>
      </c>
      <c r="F1002" s="17"/>
      <c r="G1002" s="18">
        <f t="shared" si="30"/>
        <v>0</v>
      </c>
      <c r="H1002" s="17"/>
      <c r="I1002" s="17"/>
      <c r="J1002" s="17"/>
      <c r="K1002" s="18" t="str">
        <f t="shared" si="31"/>
        <v/>
      </c>
      <c r="L1002" s="22" t="s">
        <v>195</v>
      </c>
    </row>
    <row r="1003" s="1" customFormat="1" ht="12" customHeight="1" spans="1:12">
      <c r="A1003" s="15">
        <v>999</v>
      </c>
      <c r="B1003" s="16" t="s">
        <v>2245</v>
      </c>
      <c r="C1003" s="16" t="s">
        <v>2246</v>
      </c>
      <c r="D1003" s="17"/>
      <c r="E1003" s="17"/>
      <c r="F1003" s="17"/>
      <c r="G1003" s="18" t="str">
        <f t="shared" si="30"/>
        <v/>
      </c>
      <c r="H1003" s="17"/>
      <c r="I1003" s="17"/>
      <c r="J1003" s="17"/>
      <c r="K1003" s="18" t="str">
        <f t="shared" si="31"/>
        <v/>
      </c>
      <c r="L1003" s="22" t="s">
        <v>2098</v>
      </c>
    </row>
    <row r="1004" s="1" customFormat="1" ht="12" customHeight="1" spans="1:12">
      <c r="A1004" s="19">
        <v>1000</v>
      </c>
      <c r="B1004" s="16" t="s">
        <v>2245</v>
      </c>
      <c r="C1004" s="16" t="s">
        <v>2247</v>
      </c>
      <c r="D1004" s="17"/>
      <c r="E1004" s="17">
        <v>13.2</v>
      </c>
      <c r="F1004" s="17">
        <v>13.2</v>
      </c>
      <c r="G1004" s="18">
        <f t="shared" si="30"/>
        <v>1</v>
      </c>
      <c r="H1004" s="17"/>
      <c r="I1004" s="17"/>
      <c r="J1004" s="17"/>
      <c r="K1004" s="18" t="str">
        <f t="shared" si="31"/>
        <v/>
      </c>
      <c r="L1004" s="22" t="s">
        <v>2248</v>
      </c>
    </row>
    <row r="1005" s="1" customFormat="1" ht="12" customHeight="1" spans="1:12">
      <c r="A1005" s="15">
        <v>1001</v>
      </c>
      <c r="B1005" s="16" t="s">
        <v>2245</v>
      </c>
      <c r="C1005" s="16" t="s">
        <v>2249</v>
      </c>
      <c r="D1005" s="17"/>
      <c r="E1005" s="17">
        <v>1</v>
      </c>
      <c r="F1005" s="17">
        <v>1</v>
      </c>
      <c r="G1005" s="18">
        <f t="shared" si="30"/>
        <v>1</v>
      </c>
      <c r="H1005" s="17"/>
      <c r="I1005" s="17"/>
      <c r="J1005" s="17"/>
      <c r="K1005" s="18" t="str">
        <f t="shared" si="31"/>
        <v/>
      </c>
      <c r="L1005" s="22" t="s">
        <v>2248</v>
      </c>
    </row>
    <row r="1006" s="1" customFormat="1" ht="12" customHeight="1" spans="1:12">
      <c r="A1006" s="19">
        <v>1002</v>
      </c>
      <c r="B1006" s="16" t="s">
        <v>2245</v>
      </c>
      <c r="C1006" s="16" t="s">
        <v>2250</v>
      </c>
      <c r="D1006" s="17"/>
      <c r="E1006" s="17">
        <v>13</v>
      </c>
      <c r="F1006" s="17">
        <v>13</v>
      </c>
      <c r="G1006" s="18">
        <f t="shared" si="30"/>
        <v>1</v>
      </c>
      <c r="H1006" s="17"/>
      <c r="I1006" s="17"/>
      <c r="J1006" s="17"/>
      <c r="K1006" s="18" t="str">
        <f t="shared" si="31"/>
        <v/>
      </c>
      <c r="L1006" s="22" t="s">
        <v>2221</v>
      </c>
    </row>
    <row r="1007" s="1" customFormat="1" ht="12" customHeight="1" spans="1:12">
      <c r="A1007" s="15">
        <v>1003</v>
      </c>
      <c r="B1007" s="16" t="s">
        <v>2245</v>
      </c>
      <c r="C1007" s="16" t="s">
        <v>2251</v>
      </c>
      <c r="D1007" s="17"/>
      <c r="E1007" s="17">
        <v>1</v>
      </c>
      <c r="F1007" s="17">
        <v>1</v>
      </c>
      <c r="G1007" s="18">
        <f t="shared" si="30"/>
        <v>1</v>
      </c>
      <c r="H1007" s="17"/>
      <c r="I1007" s="17"/>
      <c r="J1007" s="17"/>
      <c r="K1007" s="18" t="str">
        <f t="shared" si="31"/>
        <v/>
      </c>
      <c r="L1007" s="22" t="s">
        <v>2221</v>
      </c>
    </row>
    <row r="1008" s="1" customFormat="1" ht="12" customHeight="1" spans="1:12">
      <c r="A1008" s="19">
        <v>1004</v>
      </c>
      <c r="B1008" s="16" t="s">
        <v>2245</v>
      </c>
      <c r="C1008" s="16" t="s">
        <v>2252</v>
      </c>
      <c r="D1008" s="17"/>
      <c r="E1008" s="17">
        <v>68</v>
      </c>
      <c r="F1008" s="17">
        <v>68</v>
      </c>
      <c r="G1008" s="18">
        <f t="shared" si="30"/>
        <v>1</v>
      </c>
      <c r="H1008" s="17"/>
      <c r="I1008" s="17"/>
      <c r="J1008" s="17"/>
      <c r="K1008" s="18" t="str">
        <f t="shared" si="31"/>
        <v/>
      </c>
      <c r="L1008" s="22" t="s">
        <v>2223</v>
      </c>
    </row>
    <row r="1009" s="1" customFormat="1" ht="12" customHeight="1" spans="1:12">
      <c r="A1009" s="15">
        <v>1005</v>
      </c>
      <c r="B1009" s="16" t="s">
        <v>2245</v>
      </c>
      <c r="C1009" s="16" t="s">
        <v>2253</v>
      </c>
      <c r="D1009" s="17"/>
      <c r="E1009" s="17">
        <v>10</v>
      </c>
      <c r="F1009" s="17">
        <v>10</v>
      </c>
      <c r="G1009" s="18">
        <f t="shared" si="30"/>
        <v>1</v>
      </c>
      <c r="H1009" s="17"/>
      <c r="I1009" s="17"/>
      <c r="J1009" s="17"/>
      <c r="K1009" s="18" t="str">
        <f t="shared" si="31"/>
        <v/>
      </c>
      <c r="L1009" s="22" t="s">
        <v>2225</v>
      </c>
    </row>
    <row r="1010" s="1" customFormat="1" ht="12" customHeight="1" spans="1:12">
      <c r="A1010" s="19">
        <v>1006</v>
      </c>
      <c r="B1010" s="16" t="s">
        <v>2245</v>
      </c>
      <c r="C1010" s="16" t="s">
        <v>2254</v>
      </c>
      <c r="D1010" s="17"/>
      <c r="E1010" s="17">
        <v>1</v>
      </c>
      <c r="F1010" s="17">
        <v>1</v>
      </c>
      <c r="G1010" s="18">
        <f t="shared" si="30"/>
        <v>1</v>
      </c>
      <c r="H1010" s="17"/>
      <c r="I1010" s="17"/>
      <c r="J1010" s="17"/>
      <c r="K1010" s="18" t="str">
        <f t="shared" si="31"/>
        <v/>
      </c>
      <c r="L1010" s="22" t="s">
        <v>2225</v>
      </c>
    </row>
    <row r="1011" s="1" customFormat="1" ht="12" customHeight="1" spans="1:12">
      <c r="A1011" s="15">
        <v>1007</v>
      </c>
      <c r="B1011" s="16" t="s">
        <v>2245</v>
      </c>
      <c r="C1011" s="16" t="s">
        <v>2254</v>
      </c>
      <c r="D1011" s="17"/>
      <c r="E1011" s="17">
        <v>6</v>
      </c>
      <c r="F1011" s="17">
        <v>6</v>
      </c>
      <c r="G1011" s="18">
        <f t="shared" si="30"/>
        <v>1</v>
      </c>
      <c r="H1011" s="17"/>
      <c r="I1011" s="17"/>
      <c r="J1011" s="17"/>
      <c r="K1011" s="18" t="str">
        <f t="shared" si="31"/>
        <v/>
      </c>
      <c r="L1011" s="22" t="s">
        <v>2223</v>
      </c>
    </row>
    <row r="1012" s="1" customFormat="1" ht="12" customHeight="1" spans="1:12">
      <c r="A1012" s="19">
        <v>1008</v>
      </c>
      <c r="B1012" s="16" t="s">
        <v>2245</v>
      </c>
      <c r="C1012" s="16" t="s">
        <v>2255</v>
      </c>
      <c r="D1012" s="17">
        <v>3.05</v>
      </c>
      <c r="E1012" s="17">
        <v>3.05</v>
      </c>
      <c r="F1012" s="17">
        <v>3.05</v>
      </c>
      <c r="G1012" s="18">
        <f t="shared" si="30"/>
        <v>1</v>
      </c>
      <c r="H1012" s="17"/>
      <c r="I1012" s="17"/>
      <c r="J1012" s="17"/>
      <c r="K1012" s="18" t="str">
        <f t="shared" si="31"/>
        <v/>
      </c>
      <c r="L1012" s="22" t="s">
        <v>2256</v>
      </c>
    </row>
    <row r="1013" s="1" customFormat="1" ht="12" customHeight="1" spans="1:12">
      <c r="A1013" s="15">
        <v>1009</v>
      </c>
      <c r="B1013" s="16" t="s">
        <v>2245</v>
      </c>
      <c r="C1013" s="16" t="s">
        <v>2257</v>
      </c>
      <c r="D1013" s="17"/>
      <c r="E1013" s="17"/>
      <c r="F1013" s="17">
        <v>1.4675</v>
      </c>
      <c r="G1013" s="18" t="str">
        <f t="shared" si="30"/>
        <v/>
      </c>
      <c r="H1013" s="17"/>
      <c r="I1013" s="17"/>
      <c r="J1013" s="17"/>
      <c r="K1013" s="18" t="str">
        <f t="shared" si="31"/>
        <v/>
      </c>
      <c r="L1013" s="22" t="s">
        <v>2258</v>
      </c>
    </row>
    <row r="1014" s="1" customFormat="1" ht="12" customHeight="1" spans="1:12">
      <c r="A1014" s="19">
        <v>1010</v>
      </c>
      <c r="B1014" s="16" t="s">
        <v>2245</v>
      </c>
      <c r="C1014" s="16" t="s">
        <v>2259</v>
      </c>
      <c r="D1014" s="17">
        <v>12</v>
      </c>
      <c r="E1014" s="17">
        <v>24</v>
      </c>
      <c r="F1014" s="17"/>
      <c r="G1014" s="18">
        <f t="shared" si="30"/>
        <v>0</v>
      </c>
      <c r="H1014" s="17"/>
      <c r="I1014" s="17"/>
      <c r="J1014" s="17"/>
      <c r="K1014" s="18" t="str">
        <f t="shared" si="31"/>
        <v/>
      </c>
      <c r="L1014" s="22" t="s">
        <v>2260</v>
      </c>
    </row>
    <row r="1015" s="1" customFormat="1" ht="12" customHeight="1" spans="1:12">
      <c r="A1015" s="15">
        <v>1011</v>
      </c>
      <c r="B1015" s="16" t="s">
        <v>2245</v>
      </c>
      <c r="C1015" s="16" t="s">
        <v>2182</v>
      </c>
      <c r="D1015" s="17"/>
      <c r="E1015" s="17"/>
      <c r="F1015" s="17">
        <v>2.67</v>
      </c>
      <c r="G1015" s="18" t="str">
        <f t="shared" si="30"/>
        <v/>
      </c>
      <c r="H1015" s="17"/>
      <c r="I1015" s="17"/>
      <c r="J1015" s="17"/>
      <c r="K1015" s="18" t="str">
        <f t="shared" si="31"/>
        <v/>
      </c>
      <c r="L1015" s="22" t="s">
        <v>2182</v>
      </c>
    </row>
    <row r="1016" s="1" customFormat="1" ht="12" customHeight="1" spans="1:12">
      <c r="A1016" s="19">
        <v>1012</v>
      </c>
      <c r="B1016" s="16" t="s">
        <v>2245</v>
      </c>
      <c r="C1016" s="16" t="s">
        <v>2261</v>
      </c>
      <c r="D1016" s="17">
        <v>7</v>
      </c>
      <c r="E1016" s="17">
        <v>7</v>
      </c>
      <c r="F1016" s="17">
        <v>7</v>
      </c>
      <c r="G1016" s="18">
        <f t="shared" si="30"/>
        <v>1</v>
      </c>
      <c r="H1016" s="17"/>
      <c r="I1016" s="17"/>
      <c r="J1016" s="17"/>
      <c r="K1016" s="18" t="str">
        <f t="shared" si="31"/>
        <v/>
      </c>
      <c r="L1016" s="22" t="s">
        <v>2258</v>
      </c>
    </row>
    <row r="1017" s="1" customFormat="1" ht="12" customHeight="1" spans="1:12">
      <c r="A1017" s="15">
        <v>1013</v>
      </c>
      <c r="B1017" s="16" t="s">
        <v>2245</v>
      </c>
      <c r="C1017" s="16" t="s">
        <v>2193</v>
      </c>
      <c r="D1017" s="17"/>
      <c r="E1017" s="17">
        <v>3.3162</v>
      </c>
      <c r="F1017" s="17">
        <v>3.3162</v>
      </c>
      <c r="G1017" s="18">
        <f t="shared" si="30"/>
        <v>1</v>
      </c>
      <c r="H1017" s="17"/>
      <c r="I1017" s="17"/>
      <c r="J1017" s="17"/>
      <c r="K1017" s="18" t="str">
        <f t="shared" si="31"/>
        <v/>
      </c>
      <c r="L1017" s="22" t="s">
        <v>2262</v>
      </c>
    </row>
    <row r="1018" s="1" customFormat="1" ht="12" customHeight="1" spans="1:12">
      <c r="A1018" s="19">
        <v>1014</v>
      </c>
      <c r="B1018" s="16" t="s">
        <v>2245</v>
      </c>
      <c r="C1018" s="16" t="s">
        <v>2263</v>
      </c>
      <c r="D1018" s="17"/>
      <c r="E1018" s="17"/>
      <c r="F1018" s="17">
        <v>0.23</v>
      </c>
      <c r="G1018" s="18" t="str">
        <f t="shared" si="30"/>
        <v/>
      </c>
      <c r="H1018" s="17"/>
      <c r="I1018" s="17"/>
      <c r="J1018" s="17"/>
      <c r="K1018" s="18" t="str">
        <f t="shared" si="31"/>
        <v/>
      </c>
      <c r="L1018" s="22" t="s">
        <v>2264</v>
      </c>
    </row>
    <row r="1019" s="1" customFormat="1" ht="12" customHeight="1" spans="1:12">
      <c r="A1019" s="15">
        <v>1015</v>
      </c>
      <c r="B1019" s="16" t="s">
        <v>2245</v>
      </c>
      <c r="C1019" s="16" t="s">
        <v>2265</v>
      </c>
      <c r="D1019" s="17">
        <v>0.32</v>
      </c>
      <c r="E1019" s="17">
        <v>0.32</v>
      </c>
      <c r="F1019" s="17">
        <v>0.32</v>
      </c>
      <c r="G1019" s="18">
        <f t="shared" si="30"/>
        <v>1</v>
      </c>
      <c r="H1019" s="17"/>
      <c r="I1019" s="17"/>
      <c r="J1019" s="17"/>
      <c r="K1019" s="18" t="str">
        <f t="shared" si="31"/>
        <v/>
      </c>
      <c r="L1019" s="22" t="s">
        <v>2266</v>
      </c>
    </row>
    <row r="1020" s="1" customFormat="1" ht="12" customHeight="1" spans="1:12">
      <c r="A1020" s="19">
        <v>1016</v>
      </c>
      <c r="B1020" s="16" t="s">
        <v>2245</v>
      </c>
      <c r="C1020" s="16" t="s">
        <v>2267</v>
      </c>
      <c r="D1020" s="17">
        <v>22.4</v>
      </c>
      <c r="E1020" s="17">
        <v>22.4</v>
      </c>
      <c r="F1020" s="17">
        <v>22.4</v>
      </c>
      <c r="G1020" s="18">
        <f t="shared" si="30"/>
        <v>1</v>
      </c>
      <c r="H1020" s="17"/>
      <c r="I1020" s="17"/>
      <c r="J1020" s="17"/>
      <c r="K1020" s="18" t="str">
        <f t="shared" si="31"/>
        <v/>
      </c>
      <c r="L1020" s="22" t="s">
        <v>2268</v>
      </c>
    </row>
    <row r="1021" s="1" customFormat="1" ht="12" customHeight="1" spans="1:12">
      <c r="A1021" s="15">
        <v>1017</v>
      </c>
      <c r="B1021" s="16" t="s">
        <v>2245</v>
      </c>
      <c r="C1021" s="16" t="s">
        <v>2269</v>
      </c>
      <c r="D1021" s="17"/>
      <c r="E1021" s="17"/>
      <c r="F1021" s="17">
        <v>3.9398</v>
      </c>
      <c r="G1021" s="18" t="str">
        <f t="shared" si="30"/>
        <v/>
      </c>
      <c r="H1021" s="17"/>
      <c r="I1021" s="17"/>
      <c r="J1021" s="17"/>
      <c r="K1021" s="18" t="str">
        <f t="shared" si="31"/>
        <v/>
      </c>
      <c r="L1021" s="22" t="s">
        <v>2270</v>
      </c>
    </row>
    <row r="1022" s="1" customFormat="1" ht="12" customHeight="1" spans="1:12">
      <c r="A1022" s="19">
        <v>1018</v>
      </c>
      <c r="B1022" s="16" t="s">
        <v>2245</v>
      </c>
      <c r="C1022" s="16" t="s">
        <v>2271</v>
      </c>
      <c r="D1022" s="17">
        <v>1.651</v>
      </c>
      <c r="E1022" s="17">
        <v>1.651</v>
      </c>
      <c r="F1022" s="17">
        <v>1.65</v>
      </c>
      <c r="G1022" s="18">
        <f t="shared" si="30"/>
        <v>0.999394306480921</v>
      </c>
      <c r="H1022" s="17"/>
      <c r="I1022" s="17"/>
      <c r="J1022" s="17"/>
      <c r="K1022" s="18" t="str">
        <f t="shared" si="31"/>
        <v/>
      </c>
      <c r="L1022" s="22" t="s">
        <v>2272</v>
      </c>
    </row>
    <row r="1023" s="1" customFormat="1" ht="12" customHeight="1" spans="1:12">
      <c r="A1023" s="15">
        <v>1019</v>
      </c>
      <c r="B1023" s="16" t="s">
        <v>2245</v>
      </c>
      <c r="C1023" s="16" t="s">
        <v>2273</v>
      </c>
      <c r="D1023" s="17">
        <v>3.48</v>
      </c>
      <c r="E1023" s="17">
        <v>3.48</v>
      </c>
      <c r="F1023" s="17">
        <v>3.48</v>
      </c>
      <c r="G1023" s="18">
        <f t="shared" si="30"/>
        <v>1</v>
      </c>
      <c r="H1023" s="17"/>
      <c r="I1023" s="17"/>
      <c r="J1023" s="17"/>
      <c r="K1023" s="18" t="str">
        <f t="shared" si="31"/>
        <v/>
      </c>
      <c r="L1023" s="22" t="s">
        <v>2268</v>
      </c>
    </row>
    <row r="1024" s="1" customFormat="1" ht="12" customHeight="1" spans="1:12">
      <c r="A1024" s="19">
        <v>1020</v>
      </c>
      <c r="B1024" s="16" t="s">
        <v>2274</v>
      </c>
      <c r="C1024" s="16" t="s">
        <v>2275</v>
      </c>
      <c r="D1024" s="17">
        <v>11.1</v>
      </c>
      <c r="E1024" s="17">
        <v>11.1</v>
      </c>
      <c r="F1024" s="17">
        <v>10.57</v>
      </c>
      <c r="G1024" s="18">
        <f t="shared" si="30"/>
        <v>0.952252252252252</v>
      </c>
      <c r="H1024" s="17"/>
      <c r="I1024" s="17"/>
      <c r="J1024" s="17"/>
      <c r="K1024" s="18" t="str">
        <f t="shared" si="31"/>
        <v/>
      </c>
      <c r="L1024" s="22" t="s">
        <v>2216</v>
      </c>
    </row>
    <row r="1025" s="1" customFormat="1" ht="12" customHeight="1" spans="1:12">
      <c r="A1025" s="15">
        <v>1021</v>
      </c>
      <c r="B1025" s="16" t="s">
        <v>2274</v>
      </c>
      <c r="C1025" s="16" t="s">
        <v>2276</v>
      </c>
      <c r="D1025" s="17">
        <v>6</v>
      </c>
      <c r="E1025" s="17">
        <v>6</v>
      </c>
      <c r="F1025" s="17">
        <v>6</v>
      </c>
      <c r="G1025" s="18">
        <f t="shared" si="30"/>
        <v>1</v>
      </c>
      <c r="H1025" s="17"/>
      <c r="I1025" s="17"/>
      <c r="J1025" s="17"/>
      <c r="K1025" s="18" t="str">
        <f t="shared" si="31"/>
        <v/>
      </c>
      <c r="L1025" s="22" t="s">
        <v>1733</v>
      </c>
    </row>
    <row r="1026" s="1" customFormat="1" ht="12" customHeight="1" spans="1:12">
      <c r="A1026" s="19">
        <v>1022</v>
      </c>
      <c r="B1026" s="16" t="s">
        <v>2274</v>
      </c>
      <c r="C1026" s="16" t="s">
        <v>2132</v>
      </c>
      <c r="D1026" s="17">
        <v>2</v>
      </c>
      <c r="E1026" s="17">
        <v>2.0619</v>
      </c>
      <c r="F1026" s="17">
        <v>1.9381</v>
      </c>
      <c r="G1026" s="18">
        <f t="shared" si="30"/>
        <v>0.939958290896746</v>
      </c>
      <c r="H1026" s="17"/>
      <c r="I1026" s="17"/>
      <c r="J1026" s="17"/>
      <c r="K1026" s="18" t="str">
        <f t="shared" si="31"/>
        <v/>
      </c>
      <c r="L1026" s="22" t="s">
        <v>2133</v>
      </c>
    </row>
    <row r="1027" s="1" customFormat="1" ht="12" customHeight="1" spans="1:12">
      <c r="A1027" s="15">
        <v>1023</v>
      </c>
      <c r="B1027" s="16" t="s">
        <v>2274</v>
      </c>
      <c r="C1027" s="16" t="s">
        <v>2166</v>
      </c>
      <c r="D1027" s="17">
        <v>8.49</v>
      </c>
      <c r="E1027" s="17">
        <v>8.49</v>
      </c>
      <c r="F1027" s="17">
        <v>8.49</v>
      </c>
      <c r="G1027" s="18">
        <f t="shared" si="30"/>
        <v>1</v>
      </c>
      <c r="H1027" s="17"/>
      <c r="I1027" s="17"/>
      <c r="J1027" s="17"/>
      <c r="K1027" s="18" t="str">
        <f t="shared" si="31"/>
        <v/>
      </c>
      <c r="L1027" s="22" t="s">
        <v>2146</v>
      </c>
    </row>
    <row r="1028" s="1" customFormat="1" ht="12" customHeight="1" spans="1:12">
      <c r="A1028" s="19">
        <v>1024</v>
      </c>
      <c r="B1028" s="16" t="s">
        <v>2274</v>
      </c>
      <c r="C1028" s="16" t="s">
        <v>2145</v>
      </c>
      <c r="D1028" s="17"/>
      <c r="E1028" s="17"/>
      <c r="F1028" s="17">
        <v>0.1626</v>
      </c>
      <c r="G1028" s="18" t="str">
        <f t="shared" si="30"/>
        <v/>
      </c>
      <c r="H1028" s="17"/>
      <c r="I1028" s="17"/>
      <c r="J1028" s="17"/>
      <c r="K1028" s="18" t="str">
        <f t="shared" si="31"/>
        <v/>
      </c>
      <c r="L1028" s="22" t="s">
        <v>2146</v>
      </c>
    </row>
    <row r="1029" s="1" customFormat="1" ht="12" customHeight="1" spans="1:12">
      <c r="A1029" s="15">
        <v>1025</v>
      </c>
      <c r="B1029" s="16" t="s">
        <v>2277</v>
      </c>
      <c r="C1029" s="16" t="s">
        <v>2172</v>
      </c>
      <c r="D1029" s="17"/>
      <c r="E1029" s="17">
        <v>27.37742</v>
      </c>
      <c r="F1029" s="17">
        <v>26.93838</v>
      </c>
      <c r="G1029" s="18">
        <f t="shared" ref="G1029:G1092" si="32">IF(E1029=0,"",F1029/E1029)</f>
        <v>0.983963426794782</v>
      </c>
      <c r="H1029" s="17"/>
      <c r="I1029" s="17"/>
      <c r="J1029" s="17"/>
      <c r="K1029" s="18" t="str">
        <f t="shared" ref="K1029:K1092" si="33">IF(I1029=0,"",J1029/I1029)</f>
        <v/>
      </c>
      <c r="L1029" s="22" t="s">
        <v>2173</v>
      </c>
    </row>
    <row r="1030" s="1" customFormat="1" ht="12" customHeight="1" spans="1:12">
      <c r="A1030" s="19">
        <v>1026</v>
      </c>
      <c r="B1030" s="16" t="s">
        <v>2277</v>
      </c>
      <c r="C1030" s="16" t="s">
        <v>2203</v>
      </c>
      <c r="D1030" s="17"/>
      <c r="E1030" s="17">
        <v>4.95</v>
      </c>
      <c r="F1030" s="17">
        <v>4.95</v>
      </c>
      <c r="G1030" s="18">
        <f t="shared" si="32"/>
        <v>1</v>
      </c>
      <c r="H1030" s="17"/>
      <c r="I1030" s="17"/>
      <c r="J1030" s="17"/>
      <c r="K1030" s="18" t="str">
        <f t="shared" si="33"/>
        <v/>
      </c>
      <c r="L1030" s="22" t="s">
        <v>2204</v>
      </c>
    </row>
    <row r="1031" s="1" customFormat="1" ht="12" customHeight="1" spans="1:12">
      <c r="A1031" s="15">
        <v>1027</v>
      </c>
      <c r="B1031" s="16" t="s">
        <v>2277</v>
      </c>
      <c r="C1031" s="16" t="s">
        <v>2278</v>
      </c>
      <c r="D1031" s="17"/>
      <c r="E1031" s="17">
        <v>20</v>
      </c>
      <c r="F1031" s="17"/>
      <c r="G1031" s="18">
        <f t="shared" si="32"/>
        <v>0</v>
      </c>
      <c r="H1031" s="17"/>
      <c r="I1031" s="17"/>
      <c r="J1031" s="17"/>
      <c r="K1031" s="18" t="str">
        <f t="shared" si="33"/>
        <v/>
      </c>
      <c r="L1031" s="22" t="s">
        <v>2279</v>
      </c>
    </row>
    <row r="1032" s="1" customFormat="1" ht="12" customHeight="1" spans="1:12">
      <c r="A1032" s="19">
        <v>1028</v>
      </c>
      <c r="B1032" s="16" t="s">
        <v>2277</v>
      </c>
      <c r="C1032" s="16" t="s">
        <v>2102</v>
      </c>
      <c r="D1032" s="17"/>
      <c r="E1032" s="17">
        <v>19.2067</v>
      </c>
      <c r="F1032" s="17">
        <v>11.25622</v>
      </c>
      <c r="G1032" s="18">
        <f t="shared" si="32"/>
        <v>0.586056948877215</v>
      </c>
      <c r="H1032" s="17"/>
      <c r="I1032" s="17"/>
      <c r="J1032" s="17"/>
      <c r="K1032" s="18" t="str">
        <f t="shared" si="33"/>
        <v/>
      </c>
      <c r="L1032" s="22" t="s">
        <v>2103</v>
      </c>
    </row>
    <row r="1033" s="1" customFormat="1" ht="12" customHeight="1" spans="1:12">
      <c r="A1033" s="15">
        <v>1029</v>
      </c>
      <c r="B1033" s="16" t="s">
        <v>2277</v>
      </c>
      <c r="C1033" s="16" t="s">
        <v>2280</v>
      </c>
      <c r="D1033" s="17">
        <v>3</v>
      </c>
      <c r="E1033" s="17">
        <v>3</v>
      </c>
      <c r="F1033" s="17">
        <v>3</v>
      </c>
      <c r="G1033" s="18">
        <f t="shared" si="32"/>
        <v>1</v>
      </c>
      <c r="H1033" s="17"/>
      <c r="I1033" s="17"/>
      <c r="J1033" s="17"/>
      <c r="K1033" s="18" t="str">
        <f t="shared" si="33"/>
        <v/>
      </c>
      <c r="L1033" s="22" t="s">
        <v>2188</v>
      </c>
    </row>
    <row r="1034" s="1" customFormat="1" ht="12" customHeight="1" spans="1:12">
      <c r="A1034" s="19">
        <v>1030</v>
      </c>
      <c r="B1034" s="16" t="s">
        <v>2277</v>
      </c>
      <c r="C1034" s="16" t="s">
        <v>2281</v>
      </c>
      <c r="D1034" s="17"/>
      <c r="E1034" s="17"/>
      <c r="F1034" s="17"/>
      <c r="G1034" s="18" t="str">
        <f t="shared" si="32"/>
        <v/>
      </c>
      <c r="H1034" s="17"/>
      <c r="I1034" s="17"/>
      <c r="J1034" s="17"/>
      <c r="K1034" s="18" t="str">
        <f t="shared" si="33"/>
        <v/>
      </c>
      <c r="L1034" s="22" t="s">
        <v>2282</v>
      </c>
    </row>
    <row r="1035" s="1" customFormat="1" ht="12" customHeight="1" spans="1:12">
      <c r="A1035" s="15">
        <v>1031</v>
      </c>
      <c r="B1035" s="16" t="s">
        <v>2277</v>
      </c>
      <c r="C1035" s="16" t="s">
        <v>2255</v>
      </c>
      <c r="D1035" s="17">
        <v>2.53</v>
      </c>
      <c r="E1035" s="17">
        <v>4.4792</v>
      </c>
      <c r="F1035" s="17">
        <v>0.5808</v>
      </c>
      <c r="G1035" s="18">
        <f t="shared" si="32"/>
        <v>0.129666011787819</v>
      </c>
      <c r="H1035" s="17"/>
      <c r="I1035" s="17"/>
      <c r="J1035" s="17"/>
      <c r="K1035" s="18" t="str">
        <f t="shared" si="33"/>
        <v/>
      </c>
      <c r="L1035" s="22" t="s">
        <v>2256</v>
      </c>
    </row>
    <row r="1036" s="1" customFormat="1" ht="12" customHeight="1" spans="1:12">
      <c r="A1036" s="19">
        <v>1032</v>
      </c>
      <c r="B1036" s="16" t="s">
        <v>2277</v>
      </c>
      <c r="C1036" s="16" t="s">
        <v>2205</v>
      </c>
      <c r="D1036" s="17">
        <v>4.543647</v>
      </c>
      <c r="E1036" s="17">
        <v>4.543647</v>
      </c>
      <c r="F1036" s="17">
        <v>2.78</v>
      </c>
      <c r="G1036" s="18">
        <f t="shared" si="32"/>
        <v>0.611843305608908</v>
      </c>
      <c r="H1036" s="17"/>
      <c r="I1036" s="17"/>
      <c r="J1036" s="17"/>
      <c r="K1036" s="18" t="str">
        <f t="shared" si="33"/>
        <v/>
      </c>
      <c r="L1036" s="22" t="s">
        <v>2283</v>
      </c>
    </row>
    <row r="1037" s="1" customFormat="1" ht="12" customHeight="1" spans="1:12">
      <c r="A1037" s="15">
        <v>1033</v>
      </c>
      <c r="B1037" s="16" t="s">
        <v>2277</v>
      </c>
      <c r="C1037" s="16" t="s">
        <v>2178</v>
      </c>
      <c r="D1037" s="17"/>
      <c r="E1037" s="17">
        <v>104.9527</v>
      </c>
      <c r="F1037" s="17">
        <v>85.6873</v>
      </c>
      <c r="G1037" s="18">
        <f t="shared" si="32"/>
        <v>0.816437309378415</v>
      </c>
      <c r="H1037" s="17"/>
      <c r="I1037" s="17"/>
      <c r="J1037" s="17"/>
      <c r="K1037" s="18" t="str">
        <f t="shared" si="33"/>
        <v/>
      </c>
      <c r="L1037" s="22" t="s">
        <v>2179</v>
      </c>
    </row>
    <row r="1038" s="1" customFormat="1" ht="12" customHeight="1" spans="1:12">
      <c r="A1038" s="19">
        <v>1034</v>
      </c>
      <c r="B1038" s="16" t="s">
        <v>2277</v>
      </c>
      <c r="C1038" s="16" t="s">
        <v>2207</v>
      </c>
      <c r="D1038" s="17"/>
      <c r="E1038" s="17">
        <v>8.6</v>
      </c>
      <c r="F1038" s="17">
        <v>8.6</v>
      </c>
      <c r="G1038" s="18">
        <f t="shared" si="32"/>
        <v>1</v>
      </c>
      <c r="H1038" s="17"/>
      <c r="I1038" s="17"/>
      <c r="J1038" s="17"/>
      <c r="K1038" s="18" t="str">
        <f t="shared" si="33"/>
        <v/>
      </c>
      <c r="L1038" s="22" t="s">
        <v>2179</v>
      </c>
    </row>
    <row r="1039" s="1" customFormat="1" ht="12" customHeight="1" spans="1:12">
      <c r="A1039" s="15">
        <v>1035</v>
      </c>
      <c r="B1039" s="16" t="s">
        <v>2277</v>
      </c>
      <c r="C1039" s="16" t="s">
        <v>2284</v>
      </c>
      <c r="D1039" s="17"/>
      <c r="E1039" s="17">
        <v>3.4525</v>
      </c>
      <c r="F1039" s="17">
        <v>0.5475</v>
      </c>
      <c r="G1039" s="18">
        <f t="shared" si="32"/>
        <v>0.158580738595221</v>
      </c>
      <c r="H1039" s="17"/>
      <c r="I1039" s="17"/>
      <c r="J1039" s="17"/>
      <c r="K1039" s="18" t="str">
        <f t="shared" si="33"/>
        <v/>
      </c>
      <c r="L1039" s="22" t="s">
        <v>2173</v>
      </c>
    </row>
    <row r="1040" s="1" customFormat="1" ht="12" customHeight="1" spans="1:12">
      <c r="A1040" s="19">
        <v>1036</v>
      </c>
      <c r="B1040" s="16" t="s">
        <v>2277</v>
      </c>
      <c r="C1040" s="16" t="s">
        <v>2285</v>
      </c>
      <c r="D1040" s="17"/>
      <c r="E1040" s="17">
        <v>16</v>
      </c>
      <c r="F1040" s="17">
        <v>11.2</v>
      </c>
      <c r="G1040" s="18">
        <f t="shared" si="32"/>
        <v>0.7</v>
      </c>
      <c r="H1040" s="17"/>
      <c r="I1040" s="17"/>
      <c r="J1040" s="17"/>
      <c r="K1040" s="18" t="str">
        <f t="shared" si="33"/>
        <v/>
      </c>
      <c r="L1040" s="22" t="s">
        <v>2179</v>
      </c>
    </row>
    <row r="1041" s="1" customFormat="1" ht="12" customHeight="1" spans="1:12">
      <c r="A1041" s="15">
        <v>1037</v>
      </c>
      <c r="B1041" s="16" t="s">
        <v>2277</v>
      </c>
      <c r="C1041" s="16" t="s">
        <v>2226</v>
      </c>
      <c r="D1041" s="17"/>
      <c r="E1041" s="17"/>
      <c r="F1041" s="17">
        <v>2.5779</v>
      </c>
      <c r="G1041" s="18" t="str">
        <f t="shared" si="32"/>
        <v/>
      </c>
      <c r="H1041" s="17"/>
      <c r="I1041" s="17"/>
      <c r="J1041" s="17"/>
      <c r="K1041" s="18" t="str">
        <f t="shared" si="33"/>
        <v/>
      </c>
      <c r="L1041" s="22" t="s">
        <v>2188</v>
      </c>
    </row>
    <row r="1042" s="1" customFormat="1" ht="12" customHeight="1" spans="1:12">
      <c r="A1042" s="19">
        <v>1038</v>
      </c>
      <c r="B1042" s="16" t="s">
        <v>2277</v>
      </c>
      <c r="C1042" s="16" t="s">
        <v>2183</v>
      </c>
      <c r="D1042" s="17">
        <v>3.34</v>
      </c>
      <c r="E1042" s="17">
        <v>3.34</v>
      </c>
      <c r="F1042" s="17">
        <v>3.34</v>
      </c>
      <c r="G1042" s="18">
        <f t="shared" si="32"/>
        <v>1</v>
      </c>
      <c r="H1042" s="17"/>
      <c r="I1042" s="17"/>
      <c r="J1042" s="17"/>
      <c r="K1042" s="18" t="str">
        <f t="shared" si="33"/>
        <v/>
      </c>
      <c r="L1042" s="22" t="s">
        <v>690</v>
      </c>
    </row>
    <row r="1043" s="1" customFormat="1" ht="12" customHeight="1" spans="1:12">
      <c r="A1043" s="15">
        <v>1039</v>
      </c>
      <c r="B1043" s="16" t="s">
        <v>2277</v>
      </c>
      <c r="C1043" s="16" t="s">
        <v>2286</v>
      </c>
      <c r="D1043" s="17">
        <v>1</v>
      </c>
      <c r="E1043" s="17">
        <v>1</v>
      </c>
      <c r="F1043" s="17">
        <v>1</v>
      </c>
      <c r="G1043" s="18">
        <f t="shared" si="32"/>
        <v>1</v>
      </c>
      <c r="H1043" s="17"/>
      <c r="I1043" s="17"/>
      <c r="J1043" s="17"/>
      <c r="K1043" s="18" t="str">
        <f t="shared" si="33"/>
        <v/>
      </c>
      <c r="L1043" s="22" t="s">
        <v>2188</v>
      </c>
    </row>
    <row r="1044" s="1" customFormat="1" ht="12" customHeight="1" spans="1:12">
      <c r="A1044" s="19">
        <v>1040</v>
      </c>
      <c r="B1044" s="16" t="s">
        <v>2277</v>
      </c>
      <c r="C1044" s="16" t="s">
        <v>2287</v>
      </c>
      <c r="D1044" s="17"/>
      <c r="E1044" s="17"/>
      <c r="F1044" s="17"/>
      <c r="G1044" s="18" t="str">
        <f t="shared" si="32"/>
        <v/>
      </c>
      <c r="H1044" s="17"/>
      <c r="I1044" s="17"/>
      <c r="J1044" s="17"/>
      <c r="K1044" s="18" t="str">
        <f t="shared" si="33"/>
        <v/>
      </c>
      <c r="L1044" s="22" t="s">
        <v>2288</v>
      </c>
    </row>
    <row r="1045" s="1" customFormat="1" ht="12" customHeight="1" spans="1:12">
      <c r="A1045" s="15">
        <v>1041</v>
      </c>
      <c r="B1045" s="16" t="s">
        <v>2277</v>
      </c>
      <c r="C1045" s="16" t="s">
        <v>2289</v>
      </c>
      <c r="D1045" s="17"/>
      <c r="E1045" s="17"/>
      <c r="F1045" s="17"/>
      <c r="G1045" s="18" t="str">
        <f t="shared" si="32"/>
        <v/>
      </c>
      <c r="H1045" s="17"/>
      <c r="I1045" s="17"/>
      <c r="J1045" s="17"/>
      <c r="K1045" s="18" t="str">
        <f t="shared" si="33"/>
        <v/>
      </c>
      <c r="L1045" s="22" t="s">
        <v>2290</v>
      </c>
    </row>
    <row r="1046" s="1" customFormat="1" ht="12" customHeight="1" spans="1:12">
      <c r="A1046" s="19">
        <v>1042</v>
      </c>
      <c r="B1046" s="16" t="s">
        <v>2277</v>
      </c>
      <c r="C1046" s="16" t="s">
        <v>2291</v>
      </c>
      <c r="D1046" s="17">
        <v>1.1</v>
      </c>
      <c r="E1046" s="17">
        <v>1.1</v>
      </c>
      <c r="F1046" s="17">
        <v>1.1</v>
      </c>
      <c r="G1046" s="18">
        <f t="shared" si="32"/>
        <v>1</v>
      </c>
      <c r="H1046" s="17"/>
      <c r="I1046" s="17"/>
      <c r="J1046" s="17"/>
      <c r="K1046" s="18" t="str">
        <f t="shared" si="33"/>
        <v/>
      </c>
      <c r="L1046" s="22" t="s">
        <v>2290</v>
      </c>
    </row>
    <row r="1047" s="1" customFormat="1" ht="12" customHeight="1" spans="1:12">
      <c r="A1047" s="15">
        <v>1043</v>
      </c>
      <c r="B1047" s="16" t="s">
        <v>2277</v>
      </c>
      <c r="C1047" s="16" t="s">
        <v>2185</v>
      </c>
      <c r="D1047" s="17"/>
      <c r="E1047" s="17">
        <v>6</v>
      </c>
      <c r="F1047" s="17">
        <v>6</v>
      </c>
      <c r="G1047" s="18">
        <f t="shared" si="32"/>
        <v>1</v>
      </c>
      <c r="H1047" s="17"/>
      <c r="I1047" s="17"/>
      <c r="J1047" s="17"/>
      <c r="K1047" s="18" t="str">
        <f t="shared" si="33"/>
        <v/>
      </c>
      <c r="L1047" s="22" t="s">
        <v>2186</v>
      </c>
    </row>
    <row r="1048" s="1" customFormat="1" ht="12" customHeight="1" spans="1:12">
      <c r="A1048" s="19">
        <v>1044</v>
      </c>
      <c r="B1048" s="16" t="s">
        <v>2277</v>
      </c>
      <c r="C1048" s="16" t="s">
        <v>2191</v>
      </c>
      <c r="D1048" s="17"/>
      <c r="E1048" s="17">
        <v>11.992</v>
      </c>
      <c r="F1048" s="17"/>
      <c r="G1048" s="18">
        <f t="shared" si="32"/>
        <v>0</v>
      </c>
      <c r="H1048" s="17"/>
      <c r="I1048" s="17"/>
      <c r="J1048" s="17"/>
      <c r="K1048" s="18" t="str">
        <f t="shared" si="33"/>
        <v/>
      </c>
      <c r="L1048" s="22" t="s">
        <v>2192</v>
      </c>
    </row>
    <row r="1049" s="1" customFormat="1" ht="12" customHeight="1" spans="1:12">
      <c r="A1049" s="15">
        <v>1045</v>
      </c>
      <c r="B1049" s="16" t="s">
        <v>2277</v>
      </c>
      <c r="C1049" s="16" t="s">
        <v>2292</v>
      </c>
      <c r="D1049" s="17">
        <v>1</v>
      </c>
      <c r="E1049" s="17">
        <v>2</v>
      </c>
      <c r="F1049" s="17"/>
      <c r="G1049" s="18">
        <f t="shared" si="32"/>
        <v>0</v>
      </c>
      <c r="H1049" s="17"/>
      <c r="I1049" s="17"/>
      <c r="J1049" s="17"/>
      <c r="K1049" s="18" t="str">
        <f t="shared" si="33"/>
        <v/>
      </c>
      <c r="L1049" s="22" t="s">
        <v>2188</v>
      </c>
    </row>
    <row r="1050" s="1" customFormat="1" ht="12" customHeight="1" spans="1:12">
      <c r="A1050" s="19">
        <v>1046</v>
      </c>
      <c r="B1050" s="16" t="s">
        <v>2277</v>
      </c>
      <c r="C1050" s="16" t="s">
        <v>2293</v>
      </c>
      <c r="D1050" s="17">
        <v>2</v>
      </c>
      <c r="E1050" s="17">
        <v>2</v>
      </c>
      <c r="F1050" s="17">
        <v>2</v>
      </c>
      <c r="G1050" s="18">
        <f t="shared" si="32"/>
        <v>1</v>
      </c>
      <c r="H1050" s="17"/>
      <c r="I1050" s="17"/>
      <c r="J1050" s="17"/>
      <c r="K1050" s="18" t="str">
        <f t="shared" si="33"/>
        <v/>
      </c>
      <c r="L1050" s="22" t="s">
        <v>2188</v>
      </c>
    </row>
    <row r="1051" s="1" customFormat="1" ht="12" customHeight="1" spans="1:12">
      <c r="A1051" s="15">
        <v>1047</v>
      </c>
      <c r="B1051" s="16" t="s">
        <v>2277</v>
      </c>
      <c r="C1051" s="16" t="s">
        <v>2132</v>
      </c>
      <c r="D1051" s="17">
        <v>0.7</v>
      </c>
      <c r="E1051" s="17">
        <v>0.7</v>
      </c>
      <c r="F1051" s="17">
        <v>0.7</v>
      </c>
      <c r="G1051" s="18">
        <f t="shared" si="32"/>
        <v>1</v>
      </c>
      <c r="H1051" s="17"/>
      <c r="I1051" s="17"/>
      <c r="J1051" s="17"/>
      <c r="K1051" s="18" t="str">
        <f t="shared" si="33"/>
        <v/>
      </c>
      <c r="L1051" s="22" t="s">
        <v>2163</v>
      </c>
    </row>
    <row r="1052" s="1" customFormat="1" ht="12" customHeight="1" spans="1:12">
      <c r="A1052" s="19">
        <v>1048</v>
      </c>
      <c r="B1052" s="16" t="s">
        <v>2277</v>
      </c>
      <c r="C1052" s="16" t="s">
        <v>2294</v>
      </c>
      <c r="D1052" s="17">
        <v>9.08</v>
      </c>
      <c r="E1052" s="17">
        <v>9.08</v>
      </c>
      <c r="F1052" s="17">
        <v>9.068</v>
      </c>
      <c r="G1052" s="18">
        <f t="shared" si="32"/>
        <v>0.998678414096916</v>
      </c>
      <c r="H1052" s="17"/>
      <c r="I1052" s="17"/>
      <c r="J1052" s="17"/>
      <c r="K1052" s="18" t="str">
        <f t="shared" si="33"/>
        <v/>
      </c>
      <c r="L1052" s="22" t="s">
        <v>2188</v>
      </c>
    </row>
    <row r="1053" s="1" customFormat="1" ht="12" customHeight="1" spans="1:12">
      <c r="A1053" s="15">
        <v>1049</v>
      </c>
      <c r="B1053" s="16" t="s">
        <v>2277</v>
      </c>
      <c r="C1053" s="16" t="s">
        <v>2199</v>
      </c>
      <c r="D1053" s="17">
        <v>0.9</v>
      </c>
      <c r="E1053" s="17">
        <v>1.8</v>
      </c>
      <c r="F1053" s="17"/>
      <c r="G1053" s="18">
        <f t="shared" si="32"/>
        <v>0</v>
      </c>
      <c r="H1053" s="17"/>
      <c r="I1053" s="17"/>
      <c r="J1053" s="17"/>
      <c r="K1053" s="18" t="str">
        <f t="shared" si="33"/>
        <v/>
      </c>
      <c r="L1053" s="22" t="s">
        <v>2188</v>
      </c>
    </row>
    <row r="1054" s="1" customFormat="1" ht="12" customHeight="1" spans="1:12">
      <c r="A1054" s="19">
        <v>1050</v>
      </c>
      <c r="B1054" s="16" t="s">
        <v>2277</v>
      </c>
      <c r="C1054" s="16" t="s">
        <v>2164</v>
      </c>
      <c r="D1054" s="17"/>
      <c r="E1054" s="17"/>
      <c r="F1054" s="17">
        <v>16.3302</v>
      </c>
      <c r="G1054" s="18" t="str">
        <f t="shared" si="32"/>
        <v/>
      </c>
      <c r="H1054" s="17"/>
      <c r="I1054" s="17"/>
      <c r="J1054" s="17"/>
      <c r="K1054" s="18" t="str">
        <f t="shared" si="33"/>
        <v/>
      </c>
      <c r="L1054" s="22" t="s">
        <v>2165</v>
      </c>
    </row>
    <row r="1055" s="1" customFormat="1" ht="12" customHeight="1" spans="1:12">
      <c r="A1055" s="15">
        <v>1051</v>
      </c>
      <c r="B1055" s="16" t="s">
        <v>2277</v>
      </c>
      <c r="C1055" s="16" t="s">
        <v>2295</v>
      </c>
      <c r="D1055" s="17">
        <v>1</v>
      </c>
      <c r="E1055" s="17">
        <v>2</v>
      </c>
      <c r="F1055" s="17"/>
      <c r="G1055" s="18">
        <f t="shared" si="32"/>
        <v>0</v>
      </c>
      <c r="H1055" s="17"/>
      <c r="I1055" s="17"/>
      <c r="J1055" s="17"/>
      <c r="K1055" s="18" t="str">
        <f t="shared" si="33"/>
        <v/>
      </c>
      <c r="L1055" s="22" t="s">
        <v>2165</v>
      </c>
    </row>
    <row r="1056" s="1" customFormat="1" ht="12" customHeight="1" spans="1:12">
      <c r="A1056" s="19">
        <v>1052</v>
      </c>
      <c r="B1056" s="16" t="s">
        <v>2296</v>
      </c>
      <c r="C1056" s="16" t="s">
        <v>2172</v>
      </c>
      <c r="D1056" s="17"/>
      <c r="E1056" s="17">
        <v>9.1467</v>
      </c>
      <c r="F1056" s="17">
        <v>9.1467</v>
      </c>
      <c r="G1056" s="18">
        <f t="shared" si="32"/>
        <v>1</v>
      </c>
      <c r="H1056" s="17"/>
      <c r="I1056" s="17"/>
      <c r="J1056" s="17"/>
      <c r="K1056" s="18" t="str">
        <f t="shared" si="33"/>
        <v/>
      </c>
      <c r="L1056" s="22" t="s">
        <v>2188</v>
      </c>
    </row>
    <row r="1057" s="1" customFormat="1" ht="12" customHeight="1" spans="1:12">
      <c r="A1057" s="15">
        <v>1053</v>
      </c>
      <c r="B1057" s="16" t="s">
        <v>2296</v>
      </c>
      <c r="C1057" s="16" t="s">
        <v>2255</v>
      </c>
      <c r="D1057" s="17">
        <v>2.1</v>
      </c>
      <c r="E1057" s="17">
        <v>2.1</v>
      </c>
      <c r="F1057" s="17">
        <v>2.1</v>
      </c>
      <c r="G1057" s="18">
        <f t="shared" si="32"/>
        <v>1</v>
      </c>
      <c r="H1057" s="17"/>
      <c r="I1057" s="17"/>
      <c r="J1057" s="17"/>
      <c r="K1057" s="18" t="str">
        <f t="shared" si="33"/>
        <v/>
      </c>
      <c r="L1057" s="22" t="s">
        <v>2256</v>
      </c>
    </row>
    <row r="1058" s="1" customFormat="1" ht="12" customHeight="1" spans="1:12">
      <c r="A1058" s="19">
        <v>1054</v>
      </c>
      <c r="B1058" s="16" t="s">
        <v>2296</v>
      </c>
      <c r="C1058" s="16" t="s">
        <v>2178</v>
      </c>
      <c r="D1058" s="17"/>
      <c r="E1058" s="17">
        <v>21.6</v>
      </c>
      <c r="F1058" s="17">
        <v>21.54944</v>
      </c>
      <c r="G1058" s="18">
        <f t="shared" si="32"/>
        <v>0.997659259259259</v>
      </c>
      <c r="H1058" s="17"/>
      <c r="I1058" s="17"/>
      <c r="J1058" s="17"/>
      <c r="K1058" s="18" t="str">
        <f t="shared" si="33"/>
        <v/>
      </c>
      <c r="L1058" s="22" t="s">
        <v>2179</v>
      </c>
    </row>
    <row r="1059" s="1" customFormat="1" ht="12" customHeight="1" spans="1:12">
      <c r="A1059" s="15">
        <v>1055</v>
      </c>
      <c r="B1059" s="16" t="s">
        <v>2296</v>
      </c>
      <c r="C1059" s="16" t="s">
        <v>2207</v>
      </c>
      <c r="D1059" s="17"/>
      <c r="E1059" s="17">
        <v>1</v>
      </c>
      <c r="F1059" s="17">
        <v>1</v>
      </c>
      <c r="G1059" s="18">
        <f t="shared" si="32"/>
        <v>1</v>
      </c>
      <c r="H1059" s="17"/>
      <c r="I1059" s="17"/>
      <c r="J1059" s="17"/>
      <c r="K1059" s="18" t="str">
        <f t="shared" si="33"/>
        <v/>
      </c>
      <c r="L1059" s="22" t="s">
        <v>2179</v>
      </c>
    </row>
    <row r="1060" s="1" customFormat="1" ht="12" customHeight="1" spans="1:12">
      <c r="A1060" s="19">
        <v>1056</v>
      </c>
      <c r="B1060" s="16" t="s">
        <v>2296</v>
      </c>
      <c r="C1060" s="16" t="s">
        <v>2297</v>
      </c>
      <c r="D1060" s="17"/>
      <c r="E1060" s="17"/>
      <c r="F1060" s="17">
        <v>46.68</v>
      </c>
      <c r="G1060" s="18" t="str">
        <f t="shared" si="32"/>
        <v/>
      </c>
      <c r="H1060" s="17"/>
      <c r="I1060" s="17"/>
      <c r="J1060" s="17"/>
      <c r="K1060" s="18" t="str">
        <f t="shared" si="33"/>
        <v/>
      </c>
      <c r="L1060" s="22" t="s">
        <v>2298</v>
      </c>
    </row>
    <row r="1061" s="1" customFormat="1" ht="12" customHeight="1" spans="1:12">
      <c r="A1061" s="15">
        <v>1057</v>
      </c>
      <c r="B1061" s="16" t="s">
        <v>2296</v>
      </c>
      <c r="C1061" s="16" t="s">
        <v>2183</v>
      </c>
      <c r="D1061" s="17">
        <v>0.39</v>
      </c>
      <c r="E1061" s="17">
        <v>0.39</v>
      </c>
      <c r="F1061" s="17">
        <v>0.35</v>
      </c>
      <c r="G1061" s="18">
        <f t="shared" si="32"/>
        <v>0.897435897435897</v>
      </c>
      <c r="H1061" s="17"/>
      <c r="I1061" s="17"/>
      <c r="J1061" s="17"/>
      <c r="K1061" s="18" t="str">
        <f t="shared" si="33"/>
        <v/>
      </c>
      <c r="L1061" s="22" t="s">
        <v>690</v>
      </c>
    </row>
    <row r="1062" s="1" customFormat="1" ht="12" customHeight="1" spans="1:12">
      <c r="A1062" s="19">
        <v>1058</v>
      </c>
      <c r="B1062" s="16" t="s">
        <v>2296</v>
      </c>
      <c r="C1062" s="16" t="s">
        <v>2299</v>
      </c>
      <c r="D1062" s="17"/>
      <c r="E1062" s="17"/>
      <c r="F1062" s="17">
        <v>1.549</v>
      </c>
      <c r="G1062" s="18" t="str">
        <f t="shared" si="32"/>
        <v/>
      </c>
      <c r="H1062" s="17"/>
      <c r="I1062" s="17"/>
      <c r="J1062" s="17"/>
      <c r="K1062" s="18" t="str">
        <f t="shared" si="33"/>
        <v/>
      </c>
      <c r="L1062" s="22" t="s">
        <v>2188</v>
      </c>
    </row>
    <row r="1063" s="1" customFormat="1" ht="12" customHeight="1" spans="1:12">
      <c r="A1063" s="15">
        <v>1059</v>
      </c>
      <c r="B1063" s="16" t="s">
        <v>2296</v>
      </c>
      <c r="C1063" s="16" t="s">
        <v>1359</v>
      </c>
      <c r="D1063" s="17"/>
      <c r="E1063" s="17"/>
      <c r="F1063" s="17">
        <v>1.289</v>
      </c>
      <c r="G1063" s="18" t="str">
        <f t="shared" si="32"/>
        <v/>
      </c>
      <c r="H1063" s="17"/>
      <c r="I1063" s="17"/>
      <c r="J1063" s="17"/>
      <c r="K1063" s="18" t="str">
        <f t="shared" si="33"/>
        <v/>
      </c>
      <c r="L1063" s="22" t="s">
        <v>2300</v>
      </c>
    </row>
    <row r="1064" s="1" customFormat="1" ht="12" customHeight="1" spans="1:12">
      <c r="A1064" s="19">
        <v>1060</v>
      </c>
      <c r="B1064" s="16" t="s">
        <v>2296</v>
      </c>
      <c r="C1064" s="16" t="s">
        <v>2193</v>
      </c>
      <c r="D1064" s="17"/>
      <c r="E1064" s="17">
        <v>7.2598</v>
      </c>
      <c r="F1064" s="17">
        <v>7.2598</v>
      </c>
      <c r="G1064" s="18">
        <f t="shared" si="32"/>
        <v>1</v>
      </c>
      <c r="H1064" s="17"/>
      <c r="I1064" s="17"/>
      <c r="J1064" s="17"/>
      <c r="K1064" s="18" t="str">
        <f t="shared" si="33"/>
        <v/>
      </c>
      <c r="L1064" s="22" t="s">
        <v>2301</v>
      </c>
    </row>
    <row r="1065" s="1" customFormat="1" ht="12" customHeight="1" spans="1:12">
      <c r="A1065" s="15">
        <v>1061</v>
      </c>
      <c r="B1065" s="16" t="s">
        <v>2296</v>
      </c>
      <c r="C1065" s="16" t="s">
        <v>2193</v>
      </c>
      <c r="D1065" s="17"/>
      <c r="E1065" s="17">
        <v>9.152</v>
      </c>
      <c r="F1065" s="17">
        <v>9.152</v>
      </c>
      <c r="G1065" s="18">
        <f t="shared" si="32"/>
        <v>1</v>
      </c>
      <c r="H1065" s="17"/>
      <c r="I1065" s="17"/>
      <c r="J1065" s="17"/>
      <c r="K1065" s="18" t="str">
        <f t="shared" si="33"/>
        <v/>
      </c>
      <c r="L1065" s="22" t="s">
        <v>2302</v>
      </c>
    </row>
    <row r="1066" s="1" customFormat="1" ht="12" customHeight="1" spans="1:12">
      <c r="A1066" s="19">
        <v>1062</v>
      </c>
      <c r="B1066" s="16" t="s">
        <v>2296</v>
      </c>
      <c r="C1066" s="16" t="s">
        <v>2294</v>
      </c>
      <c r="D1066" s="17">
        <v>6.3</v>
      </c>
      <c r="E1066" s="17">
        <v>6.3</v>
      </c>
      <c r="F1066" s="17">
        <v>6.139</v>
      </c>
      <c r="G1066" s="18">
        <f t="shared" si="32"/>
        <v>0.974444444444445</v>
      </c>
      <c r="H1066" s="17"/>
      <c r="I1066" s="17"/>
      <c r="J1066" s="17"/>
      <c r="K1066" s="18" t="str">
        <f t="shared" si="33"/>
        <v/>
      </c>
      <c r="L1066" s="22" t="s">
        <v>2188</v>
      </c>
    </row>
    <row r="1067" s="1" customFormat="1" ht="12" customHeight="1" spans="1:12">
      <c r="A1067" s="15">
        <v>1063</v>
      </c>
      <c r="B1067" s="16" t="s">
        <v>2296</v>
      </c>
      <c r="C1067" s="16" t="s">
        <v>2303</v>
      </c>
      <c r="D1067" s="17"/>
      <c r="E1067" s="17"/>
      <c r="F1067" s="17"/>
      <c r="G1067" s="18" t="str">
        <f t="shared" si="32"/>
        <v/>
      </c>
      <c r="H1067" s="17"/>
      <c r="I1067" s="17">
        <v>3</v>
      </c>
      <c r="J1067" s="17">
        <v>3</v>
      </c>
      <c r="K1067" s="18">
        <f t="shared" si="33"/>
        <v>1</v>
      </c>
      <c r="L1067" s="22" t="s">
        <v>2304</v>
      </c>
    </row>
    <row r="1068" s="1" customFormat="1" ht="12" customHeight="1" spans="1:12">
      <c r="A1068" s="19">
        <v>1064</v>
      </c>
      <c r="B1068" s="16" t="s">
        <v>2305</v>
      </c>
      <c r="C1068" s="16" t="s">
        <v>2172</v>
      </c>
      <c r="D1068" s="17"/>
      <c r="E1068" s="17">
        <v>23.2709</v>
      </c>
      <c r="F1068" s="17">
        <v>23.2709</v>
      </c>
      <c r="G1068" s="18">
        <f t="shared" si="32"/>
        <v>1</v>
      </c>
      <c r="H1068" s="17"/>
      <c r="I1068" s="17"/>
      <c r="J1068" s="17"/>
      <c r="K1068" s="18" t="str">
        <f t="shared" si="33"/>
        <v/>
      </c>
      <c r="L1068" s="22" t="s">
        <v>2173</v>
      </c>
    </row>
    <row r="1069" s="1" customFormat="1" ht="12" customHeight="1" spans="1:12">
      <c r="A1069" s="15">
        <v>1065</v>
      </c>
      <c r="B1069" s="16" t="s">
        <v>2305</v>
      </c>
      <c r="C1069" s="16" t="s">
        <v>2306</v>
      </c>
      <c r="D1069" s="17"/>
      <c r="E1069" s="17">
        <v>90</v>
      </c>
      <c r="F1069" s="17"/>
      <c r="G1069" s="18">
        <f t="shared" si="32"/>
        <v>0</v>
      </c>
      <c r="H1069" s="17"/>
      <c r="I1069" s="17"/>
      <c r="J1069" s="17"/>
      <c r="K1069" s="18" t="str">
        <f t="shared" si="33"/>
        <v/>
      </c>
      <c r="L1069" s="22" t="s">
        <v>2307</v>
      </c>
    </row>
    <row r="1070" s="1" customFormat="1" ht="12" customHeight="1" spans="1:12">
      <c r="A1070" s="19">
        <v>1066</v>
      </c>
      <c r="B1070" s="16" t="s">
        <v>2305</v>
      </c>
      <c r="C1070" s="16" t="s">
        <v>2104</v>
      </c>
      <c r="D1070" s="17"/>
      <c r="E1070" s="17">
        <v>30.2933</v>
      </c>
      <c r="F1070" s="17"/>
      <c r="G1070" s="18">
        <f t="shared" si="32"/>
        <v>0</v>
      </c>
      <c r="H1070" s="17"/>
      <c r="I1070" s="17"/>
      <c r="J1070" s="17"/>
      <c r="K1070" s="18" t="str">
        <f t="shared" si="33"/>
        <v/>
      </c>
      <c r="L1070" s="22" t="s">
        <v>2103</v>
      </c>
    </row>
    <row r="1071" s="1" customFormat="1" ht="12" customHeight="1" spans="1:12">
      <c r="A1071" s="15">
        <v>1067</v>
      </c>
      <c r="B1071" s="16" t="s">
        <v>2305</v>
      </c>
      <c r="C1071" s="16" t="s">
        <v>2308</v>
      </c>
      <c r="D1071" s="17"/>
      <c r="E1071" s="17">
        <v>13</v>
      </c>
      <c r="F1071" s="17"/>
      <c r="G1071" s="18">
        <f t="shared" si="32"/>
        <v>0</v>
      </c>
      <c r="H1071" s="17"/>
      <c r="I1071" s="17"/>
      <c r="J1071" s="17"/>
      <c r="K1071" s="18" t="str">
        <f t="shared" si="33"/>
        <v/>
      </c>
      <c r="L1071" s="22" t="s">
        <v>2309</v>
      </c>
    </row>
    <row r="1072" s="1" customFormat="1" ht="12" customHeight="1" spans="1:12">
      <c r="A1072" s="19">
        <v>1068</v>
      </c>
      <c r="B1072" s="16" t="s">
        <v>2305</v>
      </c>
      <c r="C1072" s="16" t="s">
        <v>2255</v>
      </c>
      <c r="D1072" s="17">
        <v>1.98</v>
      </c>
      <c r="E1072" s="17">
        <v>3.96</v>
      </c>
      <c r="F1072" s="17">
        <v>1.017</v>
      </c>
      <c r="G1072" s="18">
        <f t="shared" si="32"/>
        <v>0.256818181818182</v>
      </c>
      <c r="H1072" s="17"/>
      <c r="I1072" s="17"/>
      <c r="J1072" s="17"/>
      <c r="K1072" s="18" t="str">
        <f t="shared" si="33"/>
        <v/>
      </c>
      <c r="L1072" s="22" t="s">
        <v>2256</v>
      </c>
    </row>
    <row r="1073" s="1" customFormat="1" ht="12" customHeight="1" spans="1:12">
      <c r="A1073" s="15">
        <v>1069</v>
      </c>
      <c r="B1073" s="16" t="s">
        <v>2305</v>
      </c>
      <c r="C1073" s="16" t="s">
        <v>2178</v>
      </c>
      <c r="D1073" s="17"/>
      <c r="E1073" s="17">
        <v>60.334438</v>
      </c>
      <c r="F1073" s="17">
        <v>54.525562</v>
      </c>
      <c r="G1073" s="18">
        <f t="shared" si="32"/>
        <v>0.903722050083569</v>
      </c>
      <c r="H1073" s="17"/>
      <c r="I1073" s="17"/>
      <c r="J1073" s="17"/>
      <c r="K1073" s="18" t="str">
        <f t="shared" si="33"/>
        <v/>
      </c>
      <c r="L1073" s="22" t="s">
        <v>2179</v>
      </c>
    </row>
    <row r="1074" s="1" customFormat="1" ht="12" customHeight="1" spans="1:12">
      <c r="A1074" s="19">
        <v>1070</v>
      </c>
      <c r="B1074" s="16" t="s">
        <v>2305</v>
      </c>
      <c r="C1074" s="16" t="s">
        <v>2207</v>
      </c>
      <c r="D1074" s="17"/>
      <c r="E1074" s="17">
        <v>0.15</v>
      </c>
      <c r="F1074" s="17">
        <v>0.15</v>
      </c>
      <c r="G1074" s="18">
        <f t="shared" si="32"/>
        <v>1</v>
      </c>
      <c r="H1074" s="17"/>
      <c r="I1074" s="17"/>
      <c r="J1074" s="17"/>
      <c r="K1074" s="18" t="str">
        <f t="shared" si="33"/>
        <v/>
      </c>
      <c r="L1074" s="22" t="s">
        <v>2179</v>
      </c>
    </row>
    <row r="1075" s="1" customFormat="1" ht="12" customHeight="1" spans="1:12">
      <c r="A1075" s="15">
        <v>1071</v>
      </c>
      <c r="B1075" s="16" t="s">
        <v>2305</v>
      </c>
      <c r="C1075" s="16" t="s">
        <v>2310</v>
      </c>
      <c r="D1075" s="17"/>
      <c r="E1075" s="17"/>
      <c r="F1075" s="17"/>
      <c r="G1075" s="18" t="str">
        <f t="shared" si="32"/>
        <v/>
      </c>
      <c r="H1075" s="17"/>
      <c r="I1075" s="17"/>
      <c r="J1075" s="17"/>
      <c r="K1075" s="18" t="str">
        <f t="shared" si="33"/>
        <v/>
      </c>
      <c r="L1075" s="22" t="s">
        <v>2179</v>
      </c>
    </row>
    <row r="1076" s="1" customFormat="1" ht="12" customHeight="1" spans="1:12">
      <c r="A1076" s="19">
        <v>1072</v>
      </c>
      <c r="B1076" s="16" t="s">
        <v>2305</v>
      </c>
      <c r="C1076" s="16" t="s">
        <v>2311</v>
      </c>
      <c r="D1076" s="17">
        <v>3</v>
      </c>
      <c r="E1076" s="17">
        <v>3</v>
      </c>
      <c r="F1076" s="17">
        <v>2.9996</v>
      </c>
      <c r="G1076" s="18">
        <f t="shared" si="32"/>
        <v>0.999866666666667</v>
      </c>
      <c r="H1076" s="17"/>
      <c r="I1076" s="17"/>
      <c r="J1076" s="17"/>
      <c r="K1076" s="18" t="str">
        <f t="shared" si="33"/>
        <v/>
      </c>
      <c r="L1076" s="22" t="s">
        <v>2188</v>
      </c>
    </row>
    <row r="1077" s="1" customFormat="1" ht="12" customHeight="1" spans="1:12">
      <c r="A1077" s="15">
        <v>1073</v>
      </c>
      <c r="B1077" s="16" t="s">
        <v>2305</v>
      </c>
      <c r="C1077" s="16" t="s">
        <v>2312</v>
      </c>
      <c r="D1077" s="17"/>
      <c r="E1077" s="17">
        <v>111.978</v>
      </c>
      <c r="F1077" s="17"/>
      <c r="G1077" s="18">
        <f t="shared" si="32"/>
        <v>0</v>
      </c>
      <c r="H1077" s="17"/>
      <c r="I1077" s="17"/>
      <c r="J1077" s="17"/>
      <c r="K1077" s="18" t="str">
        <f t="shared" si="33"/>
        <v/>
      </c>
      <c r="L1077" s="22" t="s">
        <v>2313</v>
      </c>
    </row>
    <row r="1078" s="1" customFormat="1" ht="12" customHeight="1" spans="1:12">
      <c r="A1078" s="19">
        <v>1074</v>
      </c>
      <c r="B1078" s="16" t="s">
        <v>2305</v>
      </c>
      <c r="C1078" s="16" t="s">
        <v>2314</v>
      </c>
      <c r="D1078" s="17"/>
      <c r="E1078" s="17"/>
      <c r="F1078" s="17">
        <v>0.205535</v>
      </c>
      <c r="G1078" s="18" t="str">
        <f t="shared" si="32"/>
        <v/>
      </c>
      <c r="H1078" s="17"/>
      <c r="I1078" s="17"/>
      <c r="J1078" s="17"/>
      <c r="K1078" s="18" t="str">
        <f t="shared" si="33"/>
        <v/>
      </c>
      <c r="L1078" s="22" t="s">
        <v>2315</v>
      </c>
    </row>
    <row r="1079" s="1" customFormat="1" ht="12" customHeight="1" spans="1:12">
      <c r="A1079" s="15">
        <v>1075</v>
      </c>
      <c r="B1079" s="16" t="s">
        <v>2305</v>
      </c>
      <c r="C1079" s="16" t="s">
        <v>2316</v>
      </c>
      <c r="D1079" s="17">
        <v>200</v>
      </c>
      <c r="E1079" s="17"/>
      <c r="F1079" s="17"/>
      <c r="G1079" s="18" t="str">
        <f t="shared" si="32"/>
        <v/>
      </c>
      <c r="H1079" s="17"/>
      <c r="I1079" s="17"/>
      <c r="J1079" s="17"/>
      <c r="K1079" s="18" t="str">
        <f t="shared" si="33"/>
        <v/>
      </c>
      <c r="L1079" s="22" t="s">
        <v>2188</v>
      </c>
    </row>
    <row r="1080" s="1" customFormat="1" ht="12" customHeight="1" spans="1:12">
      <c r="A1080" s="19">
        <v>1076</v>
      </c>
      <c r="B1080" s="16" t="s">
        <v>2305</v>
      </c>
      <c r="C1080" s="16" t="s">
        <v>2317</v>
      </c>
      <c r="D1080" s="17"/>
      <c r="E1080" s="17">
        <v>230</v>
      </c>
      <c r="F1080" s="17"/>
      <c r="G1080" s="18">
        <f t="shared" si="32"/>
        <v>0</v>
      </c>
      <c r="H1080" s="17"/>
      <c r="I1080" s="17"/>
      <c r="J1080" s="17"/>
      <c r="K1080" s="18" t="str">
        <f t="shared" si="33"/>
        <v/>
      </c>
      <c r="L1080" s="22" t="s">
        <v>2101</v>
      </c>
    </row>
    <row r="1081" s="1" customFormat="1" ht="12" customHeight="1" spans="1:12">
      <c r="A1081" s="15">
        <v>1077</v>
      </c>
      <c r="B1081" s="16" t="s">
        <v>2305</v>
      </c>
      <c r="C1081" s="16" t="s">
        <v>2318</v>
      </c>
      <c r="D1081" s="17"/>
      <c r="E1081" s="17">
        <v>572</v>
      </c>
      <c r="F1081" s="17"/>
      <c r="G1081" s="18">
        <f t="shared" si="32"/>
        <v>0</v>
      </c>
      <c r="H1081" s="17"/>
      <c r="I1081" s="17"/>
      <c r="J1081" s="17"/>
      <c r="K1081" s="18" t="str">
        <f t="shared" si="33"/>
        <v/>
      </c>
      <c r="L1081" s="22" t="s">
        <v>2101</v>
      </c>
    </row>
    <row r="1082" s="1" customFormat="1" ht="12" customHeight="1" spans="1:12">
      <c r="A1082" s="19">
        <v>1078</v>
      </c>
      <c r="B1082" s="16" t="s">
        <v>2305</v>
      </c>
      <c r="C1082" s="16" t="s">
        <v>2319</v>
      </c>
      <c r="D1082" s="17"/>
      <c r="E1082" s="17"/>
      <c r="F1082" s="17"/>
      <c r="G1082" s="18" t="str">
        <f t="shared" si="32"/>
        <v/>
      </c>
      <c r="H1082" s="17"/>
      <c r="I1082" s="17"/>
      <c r="J1082" s="17"/>
      <c r="K1082" s="18" t="str">
        <f t="shared" si="33"/>
        <v/>
      </c>
      <c r="L1082" s="22" t="s">
        <v>2188</v>
      </c>
    </row>
    <row r="1083" s="1" customFormat="1" ht="12" customHeight="1" spans="1:12">
      <c r="A1083" s="15">
        <v>1079</v>
      </c>
      <c r="B1083" s="16" t="s">
        <v>2305</v>
      </c>
      <c r="C1083" s="16" t="s">
        <v>2320</v>
      </c>
      <c r="D1083" s="17">
        <v>1.98</v>
      </c>
      <c r="E1083" s="17">
        <v>3.96</v>
      </c>
      <c r="F1083" s="17"/>
      <c r="G1083" s="18">
        <f t="shared" si="32"/>
        <v>0</v>
      </c>
      <c r="H1083" s="17"/>
      <c r="I1083" s="17"/>
      <c r="J1083" s="17"/>
      <c r="K1083" s="18" t="str">
        <f t="shared" si="33"/>
        <v/>
      </c>
      <c r="L1083" s="22" t="s">
        <v>2188</v>
      </c>
    </row>
    <row r="1084" s="1" customFormat="1" ht="12" customHeight="1" spans="1:12">
      <c r="A1084" s="19">
        <v>1080</v>
      </c>
      <c r="B1084" s="16" t="s">
        <v>2305</v>
      </c>
      <c r="C1084" s="16" t="s">
        <v>2321</v>
      </c>
      <c r="D1084" s="17"/>
      <c r="E1084" s="17"/>
      <c r="F1084" s="17">
        <v>2.8672</v>
      </c>
      <c r="G1084" s="18" t="str">
        <f t="shared" si="32"/>
        <v/>
      </c>
      <c r="H1084" s="17"/>
      <c r="I1084" s="17"/>
      <c r="J1084" s="17"/>
      <c r="K1084" s="18" t="str">
        <f t="shared" si="33"/>
        <v/>
      </c>
      <c r="L1084" s="22" t="s">
        <v>690</v>
      </c>
    </row>
    <row r="1085" s="1" customFormat="1" ht="12" customHeight="1" spans="1:12">
      <c r="A1085" s="15">
        <v>1081</v>
      </c>
      <c r="B1085" s="16" t="s">
        <v>2305</v>
      </c>
      <c r="C1085" s="16" t="s">
        <v>2322</v>
      </c>
      <c r="D1085" s="17"/>
      <c r="E1085" s="17">
        <v>5.9</v>
      </c>
      <c r="F1085" s="17">
        <v>5.9</v>
      </c>
      <c r="G1085" s="18">
        <f t="shared" si="32"/>
        <v>1</v>
      </c>
      <c r="H1085" s="17"/>
      <c r="I1085" s="17"/>
      <c r="J1085" s="17"/>
      <c r="K1085" s="18" t="str">
        <f t="shared" si="33"/>
        <v/>
      </c>
      <c r="L1085" s="22" t="s">
        <v>2323</v>
      </c>
    </row>
    <row r="1086" s="1" customFormat="1" ht="12" customHeight="1" spans="1:12">
      <c r="A1086" s="19">
        <v>1082</v>
      </c>
      <c r="B1086" s="16" t="s">
        <v>2305</v>
      </c>
      <c r="C1086" s="16" t="s">
        <v>2324</v>
      </c>
      <c r="D1086" s="17"/>
      <c r="E1086" s="17"/>
      <c r="F1086" s="17">
        <v>0.025</v>
      </c>
      <c r="G1086" s="18" t="str">
        <f t="shared" si="32"/>
        <v/>
      </c>
      <c r="H1086" s="17"/>
      <c r="I1086" s="17"/>
      <c r="J1086" s="17"/>
      <c r="K1086" s="18" t="str">
        <f t="shared" si="33"/>
        <v/>
      </c>
      <c r="L1086" s="22" t="s">
        <v>2325</v>
      </c>
    </row>
    <row r="1087" s="1" customFormat="1" ht="12" customHeight="1" spans="1:12">
      <c r="A1087" s="15">
        <v>1083</v>
      </c>
      <c r="B1087" s="16" t="s">
        <v>2305</v>
      </c>
      <c r="C1087" s="16" t="s">
        <v>2291</v>
      </c>
      <c r="D1087" s="17">
        <v>1.1</v>
      </c>
      <c r="E1087" s="17">
        <v>1.1</v>
      </c>
      <c r="F1087" s="17">
        <v>1.1</v>
      </c>
      <c r="G1087" s="18">
        <f t="shared" si="32"/>
        <v>1</v>
      </c>
      <c r="H1087" s="17"/>
      <c r="I1087" s="17"/>
      <c r="J1087" s="17"/>
      <c r="K1087" s="18" t="str">
        <f t="shared" si="33"/>
        <v/>
      </c>
      <c r="L1087" s="22" t="s">
        <v>690</v>
      </c>
    </row>
    <row r="1088" s="1" customFormat="1" ht="12" customHeight="1" spans="1:12">
      <c r="A1088" s="19">
        <v>1084</v>
      </c>
      <c r="B1088" s="16" t="s">
        <v>2305</v>
      </c>
      <c r="C1088" s="16" t="s">
        <v>2299</v>
      </c>
      <c r="D1088" s="17"/>
      <c r="E1088" s="17"/>
      <c r="F1088" s="17"/>
      <c r="G1088" s="18" t="str">
        <f t="shared" si="32"/>
        <v/>
      </c>
      <c r="H1088" s="17"/>
      <c r="I1088" s="17"/>
      <c r="J1088" s="17"/>
      <c r="K1088" s="18" t="str">
        <f t="shared" si="33"/>
        <v/>
      </c>
      <c r="L1088" s="22" t="s">
        <v>690</v>
      </c>
    </row>
    <row r="1089" s="1" customFormat="1" ht="12" customHeight="1" spans="1:12">
      <c r="A1089" s="15">
        <v>1085</v>
      </c>
      <c r="B1089" s="16" t="s">
        <v>2305</v>
      </c>
      <c r="C1089" s="16" t="s">
        <v>2193</v>
      </c>
      <c r="D1089" s="17"/>
      <c r="E1089" s="17">
        <v>11.5942</v>
      </c>
      <c r="F1089" s="17">
        <v>11.5942</v>
      </c>
      <c r="G1089" s="18">
        <f t="shared" si="32"/>
        <v>1</v>
      </c>
      <c r="H1089" s="17"/>
      <c r="I1089" s="17"/>
      <c r="J1089" s="17"/>
      <c r="K1089" s="18" t="str">
        <f t="shared" si="33"/>
        <v/>
      </c>
      <c r="L1089" s="22" t="s">
        <v>2326</v>
      </c>
    </row>
    <row r="1090" s="1" customFormat="1" ht="12" customHeight="1" spans="1:12">
      <c r="A1090" s="19">
        <v>1086</v>
      </c>
      <c r="B1090" s="16" t="s">
        <v>2305</v>
      </c>
      <c r="C1090" s="16" t="s">
        <v>2327</v>
      </c>
      <c r="D1090" s="17"/>
      <c r="E1090" s="17">
        <v>400</v>
      </c>
      <c r="F1090" s="17"/>
      <c r="G1090" s="18">
        <f t="shared" si="32"/>
        <v>0</v>
      </c>
      <c r="H1090" s="17"/>
      <c r="I1090" s="17"/>
      <c r="J1090" s="17"/>
      <c r="K1090" s="18" t="str">
        <f t="shared" si="33"/>
        <v/>
      </c>
      <c r="L1090" s="22" t="s">
        <v>2101</v>
      </c>
    </row>
    <row r="1091" s="1" customFormat="1" ht="12" customHeight="1" spans="1:12">
      <c r="A1091" s="15">
        <v>1087</v>
      </c>
      <c r="B1091" s="16" t="s">
        <v>2305</v>
      </c>
      <c r="C1091" s="16" t="s">
        <v>2132</v>
      </c>
      <c r="D1091" s="17">
        <v>0.5</v>
      </c>
      <c r="E1091" s="17">
        <v>0.5</v>
      </c>
      <c r="F1091" s="17"/>
      <c r="G1091" s="18">
        <f t="shared" si="32"/>
        <v>0</v>
      </c>
      <c r="H1091" s="17"/>
      <c r="I1091" s="17"/>
      <c r="J1091" s="17"/>
      <c r="K1091" s="18" t="str">
        <f t="shared" si="33"/>
        <v/>
      </c>
      <c r="L1091" s="22" t="s">
        <v>690</v>
      </c>
    </row>
    <row r="1092" s="1" customFormat="1" ht="12" customHeight="1" spans="1:12">
      <c r="A1092" s="19">
        <v>1088</v>
      </c>
      <c r="B1092" s="16" t="s">
        <v>2305</v>
      </c>
      <c r="C1092" s="16" t="s">
        <v>2294</v>
      </c>
      <c r="D1092" s="17">
        <v>9.52</v>
      </c>
      <c r="E1092" s="17">
        <v>19.04</v>
      </c>
      <c r="F1092" s="17"/>
      <c r="G1092" s="18">
        <f t="shared" si="32"/>
        <v>0</v>
      </c>
      <c r="H1092" s="17"/>
      <c r="I1092" s="17"/>
      <c r="J1092" s="17"/>
      <c r="K1092" s="18" t="str">
        <f t="shared" si="33"/>
        <v/>
      </c>
      <c r="L1092" s="22" t="s">
        <v>690</v>
      </c>
    </row>
    <row r="1093" s="1" customFormat="1" ht="12" customHeight="1" spans="1:12">
      <c r="A1093" s="15">
        <v>1089</v>
      </c>
      <c r="B1093" s="16" t="s">
        <v>2305</v>
      </c>
      <c r="C1093" s="16" t="s">
        <v>2328</v>
      </c>
      <c r="D1093" s="17"/>
      <c r="E1093" s="17"/>
      <c r="F1093" s="17">
        <v>0.8937</v>
      </c>
      <c r="G1093" s="18" t="str">
        <f t="shared" ref="G1093:G1156" si="34">IF(E1093=0,"",F1093/E1093)</f>
        <v/>
      </c>
      <c r="H1093" s="17"/>
      <c r="I1093" s="17"/>
      <c r="J1093" s="17"/>
      <c r="K1093" s="18" t="str">
        <f t="shared" ref="K1093:K1156" si="35">IF(I1093=0,"",J1093/I1093)</f>
        <v/>
      </c>
      <c r="L1093" s="22" t="s">
        <v>690</v>
      </c>
    </row>
    <row r="1094" s="1" customFormat="1" ht="12" customHeight="1" spans="1:12">
      <c r="A1094" s="19">
        <v>1090</v>
      </c>
      <c r="B1094" s="16" t="s">
        <v>2329</v>
      </c>
      <c r="C1094" s="16" t="s">
        <v>2330</v>
      </c>
      <c r="D1094" s="17">
        <v>58.28</v>
      </c>
      <c r="E1094" s="17">
        <v>58.28</v>
      </c>
      <c r="F1094" s="17">
        <v>57.98</v>
      </c>
      <c r="G1094" s="18">
        <f t="shared" si="34"/>
        <v>0.994852436513384</v>
      </c>
      <c r="H1094" s="17"/>
      <c r="I1094" s="17"/>
      <c r="J1094" s="17"/>
      <c r="K1094" s="18" t="str">
        <f t="shared" si="35"/>
        <v/>
      </c>
      <c r="L1094" s="22" t="s">
        <v>2331</v>
      </c>
    </row>
    <row r="1095" s="1" customFormat="1" ht="12" customHeight="1" spans="1:12">
      <c r="A1095" s="15">
        <v>1091</v>
      </c>
      <c r="B1095" s="16" t="s">
        <v>2329</v>
      </c>
      <c r="C1095" s="16" t="s">
        <v>2332</v>
      </c>
      <c r="D1095" s="17">
        <v>5</v>
      </c>
      <c r="E1095" s="17">
        <v>4.243</v>
      </c>
      <c r="F1095" s="17">
        <v>4.243</v>
      </c>
      <c r="G1095" s="18">
        <f t="shared" si="34"/>
        <v>1</v>
      </c>
      <c r="H1095" s="17"/>
      <c r="I1095" s="17"/>
      <c r="J1095" s="17"/>
      <c r="K1095" s="18" t="str">
        <f t="shared" si="35"/>
        <v/>
      </c>
      <c r="L1095" s="22" t="s">
        <v>2333</v>
      </c>
    </row>
    <row r="1096" s="1" customFormat="1" ht="12" customHeight="1" spans="1:12">
      <c r="A1096" s="19">
        <v>1092</v>
      </c>
      <c r="B1096" s="16" t="s">
        <v>2329</v>
      </c>
      <c r="C1096" s="16" t="s">
        <v>2334</v>
      </c>
      <c r="D1096" s="17">
        <v>7.16</v>
      </c>
      <c r="E1096" s="17">
        <v>7.16</v>
      </c>
      <c r="F1096" s="17">
        <v>4.8922</v>
      </c>
      <c r="G1096" s="18">
        <f t="shared" si="34"/>
        <v>0.683268156424581</v>
      </c>
      <c r="H1096" s="17"/>
      <c r="I1096" s="17"/>
      <c r="J1096" s="17"/>
      <c r="K1096" s="18" t="str">
        <f t="shared" si="35"/>
        <v/>
      </c>
      <c r="L1096" s="22" t="s">
        <v>2335</v>
      </c>
    </row>
    <row r="1097" s="1" customFormat="1" ht="12" customHeight="1" spans="1:12">
      <c r="A1097" s="15">
        <v>1093</v>
      </c>
      <c r="B1097" s="16" t="s">
        <v>2329</v>
      </c>
      <c r="C1097" s="16" t="s">
        <v>2336</v>
      </c>
      <c r="D1097" s="17">
        <v>148</v>
      </c>
      <c r="E1097" s="17">
        <v>37.1699</v>
      </c>
      <c r="F1097" s="17">
        <v>37.1699</v>
      </c>
      <c r="G1097" s="18">
        <f t="shared" si="34"/>
        <v>1</v>
      </c>
      <c r="H1097" s="17"/>
      <c r="I1097" s="17"/>
      <c r="J1097" s="17"/>
      <c r="K1097" s="18" t="str">
        <f t="shared" si="35"/>
        <v/>
      </c>
      <c r="L1097" s="22" t="s">
        <v>2337</v>
      </c>
    </row>
    <row r="1098" s="1" customFormat="1" ht="12" customHeight="1" spans="1:12">
      <c r="A1098" s="19">
        <v>1094</v>
      </c>
      <c r="B1098" s="16" t="s">
        <v>2329</v>
      </c>
      <c r="C1098" s="16" t="s">
        <v>684</v>
      </c>
      <c r="D1098" s="17">
        <v>1</v>
      </c>
      <c r="E1098" s="17">
        <v>1</v>
      </c>
      <c r="F1098" s="17">
        <v>1</v>
      </c>
      <c r="G1098" s="18">
        <f t="shared" si="34"/>
        <v>1</v>
      </c>
      <c r="H1098" s="17"/>
      <c r="I1098" s="17"/>
      <c r="J1098" s="17"/>
      <c r="K1098" s="18" t="str">
        <f t="shared" si="35"/>
        <v/>
      </c>
      <c r="L1098" s="22" t="s">
        <v>2338</v>
      </c>
    </row>
    <row r="1099" s="1" customFormat="1" ht="12" customHeight="1" spans="1:12">
      <c r="A1099" s="15">
        <v>1095</v>
      </c>
      <c r="B1099" s="16" t="s">
        <v>2329</v>
      </c>
      <c r="C1099" s="16" t="s">
        <v>2339</v>
      </c>
      <c r="D1099" s="17">
        <v>200</v>
      </c>
      <c r="E1099" s="17">
        <v>17.9995</v>
      </c>
      <c r="F1099" s="17">
        <v>17.9995</v>
      </c>
      <c r="G1099" s="18">
        <f t="shared" si="34"/>
        <v>1</v>
      </c>
      <c r="H1099" s="17"/>
      <c r="I1099" s="17"/>
      <c r="J1099" s="17"/>
      <c r="K1099" s="18" t="str">
        <f t="shared" si="35"/>
        <v/>
      </c>
      <c r="L1099" s="22" t="s">
        <v>2340</v>
      </c>
    </row>
    <row r="1100" s="1" customFormat="1" ht="12" customHeight="1" spans="1:12">
      <c r="A1100" s="19">
        <v>1096</v>
      </c>
      <c r="B1100" s="16" t="s">
        <v>2329</v>
      </c>
      <c r="C1100" s="16" t="s">
        <v>2341</v>
      </c>
      <c r="D1100" s="17">
        <v>8000</v>
      </c>
      <c r="E1100" s="17">
        <v>8000</v>
      </c>
      <c r="F1100" s="17">
        <v>8000</v>
      </c>
      <c r="G1100" s="18">
        <f t="shared" si="34"/>
        <v>1</v>
      </c>
      <c r="H1100" s="17"/>
      <c r="I1100" s="17"/>
      <c r="J1100" s="17"/>
      <c r="K1100" s="18" t="str">
        <f t="shared" si="35"/>
        <v/>
      </c>
      <c r="L1100" s="22" t="s">
        <v>2342</v>
      </c>
    </row>
    <row r="1101" s="1" customFormat="1" ht="12" customHeight="1" spans="1:12">
      <c r="A1101" s="15">
        <v>1097</v>
      </c>
      <c r="B1101" s="16" t="s">
        <v>2329</v>
      </c>
      <c r="C1101" s="16" t="s">
        <v>2343</v>
      </c>
      <c r="D1101" s="17">
        <v>0.008</v>
      </c>
      <c r="E1101" s="17">
        <v>0.008</v>
      </c>
      <c r="F1101" s="17"/>
      <c r="G1101" s="18">
        <f t="shared" si="34"/>
        <v>0</v>
      </c>
      <c r="H1101" s="17"/>
      <c r="I1101" s="17"/>
      <c r="J1101" s="17"/>
      <c r="K1101" s="18" t="str">
        <f t="shared" si="35"/>
        <v/>
      </c>
      <c r="L1101" s="22" t="s">
        <v>2344</v>
      </c>
    </row>
    <row r="1102" s="1" customFormat="1" ht="12" customHeight="1" spans="1:12">
      <c r="A1102" s="19">
        <v>1098</v>
      </c>
      <c r="B1102" s="16" t="s">
        <v>2329</v>
      </c>
      <c r="C1102" s="16" t="s">
        <v>2345</v>
      </c>
      <c r="D1102" s="17"/>
      <c r="E1102" s="17">
        <v>38</v>
      </c>
      <c r="F1102" s="17">
        <v>38</v>
      </c>
      <c r="G1102" s="18">
        <f t="shared" si="34"/>
        <v>1</v>
      </c>
      <c r="H1102" s="17"/>
      <c r="I1102" s="17"/>
      <c r="J1102" s="17"/>
      <c r="K1102" s="18" t="str">
        <f t="shared" si="35"/>
        <v/>
      </c>
      <c r="L1102" s="22" t="s">
        <v>2346</v>
      </c>
    </row>
    <row r="1103" s="1" customFormat="1" ht="12" customHeight="1" spans="1:12">
      <c r="A1103" s="15">
        <v>1099</v>
      </c>
      <c r="B1103" s="16" t="s">
        <v>2329</v>
      </c>
      <c r="C1103" s="16" t="s">
        <v>2347</v>
      </c>
      <c r="D1103" s="17"/>
      <c r="E1103" s="17">
        <v>35</v>
      </c>
      <c r="F1103" s="17">
        <v>32.36</v>
      </c>
      <c r="G1103" s="18">
        <f t="shared" si="34"/>
        <v>0.924571428571429</v>
      </c>
      <c r="H1103" s="17"/>
      <c r="I1103" s="17"/>
      <c r="J1103" s="17"/>
      <c r="K1103" s="18" t="str">
        <f t="shared" si="35"/>
        <v/>
      </c>
      <c r="L1103" s="22" t="s">
        <v>2348</v>
      </c>
    </row>
    <row r="1104" s="1" customFormat="1" ht="12" customHeight="1" spans="1:12">
      <c r="A1104" s="19">
        <v>1100</v>
      </c>
      <c r="B1104" s="16" t="s">
        <v>2329</v>
      </c>
      <c r="C1104" s="16" t="s">
        <v>2349</v>
      </c>
      <c r="D1104" s="17"/>
      <c r="E1104" s="17"/>
      <c r="F1104" s="17"/>
      <c r="G1104" s="18" t="str">
        <f t="shared" si="34"/>
        <v/>
      </c>
      <c r="H1104" s="17"/>
      <c r="I1104" s="17"/>
      <c r="J1104" s="17"/>
      <c r="K1104" s="18" t="str">
        <f t="shared" si="35"/>
        <v/>
      </c>
      <c r="L1104" s="22" t="s">
        <v>2350</v>
      </c>
    </row>
    <row r="1105" s="1" customFormat="1" ht="12" customHeight="1" spans="1:12">
      <c r="A1105" s="15">
        <v>1101</v>
      </c>
      <c r="B1105" s="16" t="s">
        <v>2329</v>
      </c>
      <c r="C1105" s="16" t="s">
        <v>2351</v>
      </c>
      <c r="D1105" s="17"/>
      <c r="E1105" s="17"/>
      <c r="F1105" s="17">
        <v>2.64</v>
      </c>
      <c r="G1105" s="18" t="str">
        <f t="shared" si="34"/>
        <v/>
      </c>
      <c r="H1105" s="17"/>
      <c r="I1105" s="17"/>
      <c r="J1105" s="17"/>
      <c r="K1105" s="18" t="str">
        <f t="shared" si="35"/>
        <v/>
      </c>
      <c r="L1105" s="22" t="s">
        <v>2352</v>
      </c>
    </row>
    <row r="1106" s="1" customFormat="1" ht="12" customHeight="1" spans="1:12">
      <c r="A1106" s="19">
        <v>1102</v>
      </c>
      <c r="B1106" s="16" t="s">
        <v>2329</v>
      </c>
      <c r="C1106" s="16" t="s">
        <v>2353</v>
      </c>
      <c r="D1106" s="17">
        <v>0.0005</v>
      </c>
      <c r="E1106" s="17">
        <v>0.0005</v>
      </c>
      <c r="F1106" s="17"/>
      <c r="G1106" s="18">
        <f t="shared" si="34"/>
        <v>0</v>
      </c>
      <c r="H1106" s="17"/>
      <c r="I1106" s="17"/>
      <c r="J1106" s="17"/>
      <c r="K1106" s="18" t="str">
        <f t="shared" si="35"/>
        <v/>
      </c>
      <c r="L1106" s="22" t="s">
        <v>2354</v>
      </c>
    </row>
    <row r="1107" s="1" customFormat="1" ht="12" customHeight="1" spans="1:12">
      <c r="A1107" s="15">
        <v>1103</v>
      </c>
      <c r="B1107" s="16" t="s">
        <v>2329</v>
      </c>
      <c r="C1107" s="16" t="s">
        <v>2355</v>
      </c>
      <c r="D1107" s="17"/>
      <c r="E1107" s="17"/>
      <c r="F1107" s="17">
        <v>1.696</v>
      </c>
      <c r="G1107" s="18" t="str">
        <f t="shared" si="34"/>
        <v/>
      </c>
      <c r="H1107" s="17"/>
      <c r="I1107" s="17"/>
      <c r="J1107" s="17"/>
      <c r="K1107" s="18" t="str">
        <f t="shared" si="35"/>
        <v/>
      </c>
      <c r="L1107" s="22" t="s">
        <v>2356</v>
      </c>
    </row>
    <row r="1108" s="1" customFormat="1" ht="12" customHeight="1" spans="1:12">
      <c r="A1108" s="19">
        <v>1104</v>
      </c>
      <c r="B1108" s="16" t="s">
        <v>2329</v>
      </c>
      <c r="C1108" s="16" t="s">
        <v>2357</v>
      </c>
      <c r="D1108" s="17"/>
      <c r="E1108" s="17"/>
      <c r="F1108" s="17">
        <v>1</v>
      </c>
      <c r="G1108" s="18" t="str">
        <f t="shared" si="34"/>
        <v/>
      </c>
      <c r="H1108" s="17"/>
      <c r="I1108" s="17"/>
      <c r="J1108" s="17"/>
      <c r="K1108" s="18" t="str">
        <f t="shared" si="35"/>
        <v/>
      </c>
      <c r="L1108" s="22" t="s">
        <v>2358</v>
      </c>
    </row>
    <row r="1109" s="1" customFormat="1" ht="12" customHeight="1" spans="1:12">
      <c r="A1109" s="15">
        <v>1105</v>
      </c>
      <c r="B1109" s="16" t="s">
        <v>2329</v>
      </c>
      <c r="C1109" s="16" t="s">
        <v>2359</v>
      </c>
      <c r="D1109" s="17"/>
      <c r="E1109" s="17">
        <v>36.313</v>
      </c>
      <c r="F1109" s="17">
        <v>18.728</v>
      </c>
      <c r="G1109" s="18">
        <f t="shared" si="34"/>
        <v>0.515738165395313</v>
      </c>
      <c r="H1109" s="17"/>
      <c r="I1109" s="17"/>
      <c r="J1109" s="17"/>
      <c r="K1109" s="18" t="str">
        <f t="shared" si="35"/>
        <v/>
      </c>
      <c r="L1109" s="22" t="s">
        <v>1727</v>
      </c>
    </row>
    <row r="1110" s="1" customFormat="1" ht="12" customHeight="1" spans="1:12">
      <c r="A1110" s="19">
        <v>1106</v>
      </c>
      <c r="B1110" s="16" t="s">
        <v>2329</v>
      </c>
      <c r="C1110" s="16" t="s">
        <v>2360</v>
      </c>
      <c r="D1110" s="17"/>
      <c r="E1110" s="17"/>
      <c r="F1110" s="17"/>
      <c r="G1110" s="18" t="str">
        <f t="shared" si="34"/>
        <v/>
      </c>
      <c r="H1110" s="17"/>
      <c r="I1110" s="17"/>
      <c r="J1110" s="17"/>
      <c r="K1110" s="18" t="str">
        <f t="shared" si="35"/>
        <v/>
      </c>
      <c r="L1110" s="22" t="s">
        <v>2361</v>
      </c>
    </row>
    <row r="1111" s="1" customFormat="1" ht="12" customHeight="1" spans="1:12">
      <c r="A1111" s="15">
        <v>1107</v>
      </c>
      <c r="B1111" s="16" t="s">
        <v>2329</v>
      </c>
      <c r="C1111" s="16" t="s">
        <v>2362</v>
      </c>
      <c r="D1111" s="17"/>
      <c r="E1111" s="17">
        <v>12</v>
      </c>
      <c r="F1111" s="17">
        <v>2</v>
      </c>
      <c r="G1111" s="18">
        <f t="shared" si="34"/>
        <v>0.166666666666667</v>
      </c>
      <c r="H1111" s="17"/>
      <c r="I1111" s="17"/>
      <c r="J1111" s="17"/>
      <c r="K1111" s="18" t="str">
        <f t="shared" si="35"/>
        <v/>
      </c>
      <c r="L1111" s="22" t="s">
        <v>2363</v>
      </c>
    </row>
    <row r="1112" s="1" customFormat="1" ht="12" customHeight="1" spans="1:12">
      <c r="A1112" s="19">
        <v>1108</v>
      </c>
      <c r="B1112" s="16" t="s">
        <v>2329</v>
      </c>
      <c r="C1112" s="16" t="s">
        <v>2364</v>
      </c>
      <c r="D1112" s="17"/>
      <c r="E1112" s="17">
        <v>12.25</v>
      </c>
      <c r="F1112" s="17">
        <v>12.25</v>
      </c>
      <c r="G1112" s="18">
        <f t="shared" si="34"/>
        <v>1</v>
      </c>
      <c r="H1112" s="17"/>
      <c r="I1112" s="17"/>
      <c r="J1112" s="17"/>
      <c r="K1112" s="18" t="str">
        <f t="shared" si="35"/>
        <v/>
      </c>
      <c r="L1112" s="22" t="s">
        <v>2365</v>
      </c>
    </row>
    <row r="1113" s="1" customFormat="1" ht="12" customHeight="1" spans="1:12">
      <c r="A1113" s="15">
        <v>1109</v>
      </c>
      <c r="B1113" s="16" t="s">
        <v>2329</v>
      </c>
      <c r="C1113" s="16" t="s">
        <v>2366</v>
      </c>
      <c r="D1113" s="17"/>
      <c r="E1113" s="17">
        <v>0.5</v>
      </c>
      <c r="F1113" s="17"/>
      <c r="G1113" s="18">
        <f t="shared" si="34"/>
        <v>0</v>
      </c>
      <c r="H1113" s="17"/>
      <c r="I1113" s="17"/>
      <c r="J1113" s="17"/>
      <c r="K1113" s="18" t="str">
        <f t="shared" si="35"/>
        <v/>
      </c>
      <c r="L1113" s="22" t="s">
        <v>2367</v>
      </c>
    </row>
    <row r="1114" s="1" customFormat="1" ht="12" customHeight="1" spans="1:12">
      <c r="A1114" s="19">
        <v>1110</v>
      </c>
      <c r="B1114" s="16" t="s">
        <v>2329</v>
      </c>
      <c r="C1114" s="16" t="s">
        <v>2368</v>
      </c>
      <c r="D1114" s="17"/>
      <c r="E1114" s="17"/>
      <c r="F1114" s="17">
        <v>0.93</v>
      </c>
      <c r="G1114" s="18" t="str">
        <f t="shared" si="34"/>
        <v/>
      </c>
      <c r="H1114" s="17"/>
      <c r="I1114" s="17"/>
      <c r="J1114" s="17"/>
      <c r="K1114" s="18" t="str">
        <f t="shared" si="35"/>
        <v/>
      </c>
      <c r="L1114" s="22" t="s">
        <v>2369</v>
      </c>
    </row>
    <row r="1115" s="1" customFormat="1" ht="12" customHeight="1" spans="1:12">
      <c r="A1115" s="15">
        <v>1111</v>
      </c>
      <c r="B1115" s="16" t="s">
        <v>2329</v>
      </c>
      <c r="C1115" s="16" t="s">
        <v>2370</v>
      </c>
      <c r="D1115" s="17">
        <v>13.8</v>
      </c>
      <c r="E1115" s="17"/>
      <c r="F1115" s="17"/>
      <c r="G1115" s="18" t="str">
        <f t="shared" si="34"/>
        <v/>
      </c>
      <c r="H1115" s="17"/>
      <c r="I1115" s="17"/>
      <c r="J1115" s="17"/>
      <c r="K1115" s="18" t="str">
        <f t="shared" si="35"/>
        <v/>
      </c>
      <c r="L1115" s="22" t="s">
        <v>2357</v>
      </c>
    </row>
    <row r="1116" s="1" customFormat="1" ht="12" customHeight="1" spans="1:12">
      <c r="A1116" s="19">
        <v>1112</v>
      </c>
      <c r="B1116" s="16" t="s">
        <v>2329</v>
      </c>
      <c r="C1116" s="16" t="s">
        <v>2371</v>
      </c>
      <c r="D1116" s="17">
        <v>0.27</v>
      </c>
      <c r="E1116" s="17">
        <v>0.27</v>
      </c>
      <c r="F1116" s="17">
        <v>0.1606</v>
      </c>
      <c r="G1116" s="18">
        <f t="shared" si="34"/>
        <v>0.594814814814815</v>
      </c>
      <c r="H1116" s="17"/>
      <c r="I1116" s="17"/>
      <c r="J1116" s="17"/>
      <c r="K1116" s="18" t="str">
        <f t="shared" si="35"/>
        <v/>
      </c>
      <c r="L1116" s="22" t="s">
        <v>2372</v>
      </c>
    </row>
    <row r="1117" s="1" customFormat="1" ht="12" customHeight="1" spans="1:12">
      <c r="A1117" s="15">
        <v>1113</v>
      </c>
      <c r="B1117" s="16" t="s">
        <v>2329</v>
      </c>
      <c r="C1117" s="16" t="s">
        <v>2373</v>
      </c>
      <c r="D1117" s="17">
        <v>5.59</v>
      </c>
      <c r="E1117" s="17">
        <v>5.49</v>
      </c>
      <c r="F1117" s="17">
        <v>4.295</v>
      </c>
      <c r="G1117" s="18">
        <f t="shared" si="34"/>
        <v>0.782331511839709</v>
      </c>
      <c r="H1117" s="17"/>
      <c r="I1117" s="17"/>
      <c r="J1117" s="17"/>
      <c r="K1117" s="18" t="str">
        <f t="shared" si="35"/>
        <v/>
      </c>
      <c r="L1117" s="22" t="s">
        <v>2374</v>
      </c>
    </row>
    <row r="1118" s="1" customFormat="1" ht="12" customHeight="1" spans="1:12">
      <c r="A1118" s="19">
        <v>1114</v>
      </c>
      <c r="B1118" s="16" t="s">
        <v>2329</v>
      </c>
      <c r="C1118" s="16" t="s">
        <v>2375</v>
      </c>
      <c r="D1118" s="17">
        <v>55.77</v>
      </c>
      <c r="E1118" s="17">
        <v>55.77</v>
      </c>
      <c r="F1118" s="17">
        <v>40.878</v>
      </c>
      <c r="G1118" s="18">
        <f t="shared" si="34"/>
        <v>0.732974717590102</v>
      </c>
      <c r="H1118" s="17"/>
      <c r="I1118" s="17"/>
      <c r="J1118" s="17"/>
      <c r="K1118" s="18" t="str">
        <f t="shared" si="35"/>
        <v/>
      </c>
      <c r="L1118" s="22" t="s">
        <v>2376</v>
      </c>
    </row>
    <row r="1119" s="1" customFormat="1" ht="12" customHeight="1" spans="1:12">
      <c r="A1119" s="15">
        <v>1115</v>
      </c>
      <c r="B1119" s="16" t="s">
        <v>2329</v>
      </c>
      <c r="C1119" s="16" t="s">
        <v>2377</v>
      </c>
      <c r="D1119" s="17">
        <v>6.8</v>
      </c>
      <c r="E1119" s="17">
        <v>6.76976</v>
      </c>
      <c r="F1119" s="17">
        <v>5.924852</v>
      </c>
      <c r="G1119" s="18">
        <f t="shared" si="34"/>
        <v>0.875193803029945</v>
      </c>
      <c r="H1119" s="17"/>
      <c r="I1119" s="17"/>
      <c r="J1119" s="17"/>
      <c r="K1119" s="18" t="str">
        <f t="shared" si="35"/>
        <v/>
      </c>
      <c r="L1119" s="22" t="s">
        <v>2378</v>
      </c>
    </row>
    <row r="1120" s="1" customFormat="1" ht="12" customHeight="1" spans="1:12">
      <c r="A1120" s="19">
        <v>1116</v>
      </c>
      <c r="B1120" s="16" t="s">
        <v>2329</v>
      </c>
      <c r="C1120" s="16" t="s">
        <v>2379</v>
      </c>
      <c r="D1120" s="17">
        <v>0.9</v>
      </c>
      <c r="E1120" s="17">
        <v>0.9</v>
      </c>
      <c r="F1120" s="17">
        <v>0.8968</v>
      </c>
      <c r="G1120" s="18">
        <f t="shared" si="34"/>
        <v>0.996444444444444</v>
      </c>
      <c r="H1120" s="17"/>
      <c r="I1120" s="17"/>
      <c r="J1120" s="17"/>
      <c r="K1120" s="18" t="str">
        <f t="shared" si="35"/>
        <v/>
      </c>
      <c r="L1120" s="22" t="s">
        <v>2380</v>
      </c>
    </row>
    <row r="1121" s="1" customFormat="1" ht="12" customHeight="1" spans="1:12">
      <c r="A1121" s="15">
        <v>1117</v>
      </c>
      <c r="B1121" s="16" t="s">
        <v>2329</v>
      </c>
      <c r="C1121" s="16" t="s">
        <v>2381</v>
      </c>
      <c r="D1121" s="17"/>
      <c r="E1121" s="17">
        <v>0.1</v>
      </c>
      <c r="F1121" s="17">
        <v>0.1</v>
      </c>
      <c r="G1121" s="18">
        <f t="shared" si="34"/>
        <v>1</v>
      </c>
      <c r="H1121" s="17"/>
      <c r="I1121" s="17"/>
      <c r="J1121" s="17"/>
      <c r="K1121" s="18" t="str">
        <f t="shared" si="35"/>
        <v/>
      </c>
      <c r="L1121" s="22" t="s">
        <v>2382</v>
      </c>
    </row>
    <row r="1122" s="1" customFormat="1" ht="12" customHeight="1" spans="1:12">
      <c r="A1122" s="19">
        <v>1118</v>
      </c>
      <c r="B1122" s="16" t="s">
        <v>2329</v>
      </c>
      <c r="C1122" s="16" t="s">
        <v>2381</v>
      </c>
      <c r="D1122" s="17">
        <v>6.7</v>
      </c>
      <c r="E1122" s="17">
        <v>6.7</v>
      </c>
      <c r="F1122" s="17">
        <v>5.2888</v>
      </c>
      <c r="G1122" s="18">
        <f t="shared" si="34"/>
        <v>0.789373134328358</v>
      </c>
      <c r="H1122" s="17"/>
      <c r="I1122" s="17"/>
      <c r="J1122" s="17"/>
      <c r="K1122" s="18" t="str">
        <f t="shared" si="35"/>
        <v/>
      </c>
      <c r="L1122" s="22" t="s">
        <v>2383</v>
      </c>
    </row>
    <row r="1123" s="1" customFormat="1" ht="12" customHeight="1" spans="1:12">
      <c r="A1123" s="15">
        <v>1119</v>
      </c>
      <c r="B1123" s="16" t="s">
        <v>2329</v>
      </c>
      <c r="C1123" s="16" t="s">
        <v>2384</v>
      </c>
      <c r="D1123" s="17"/>
      <c r="E1123" s="17">
        <v>4.392</v>
      </c>
      <c r="F1123" s="17">
        <v>3.8116</v>
      </c>
      <c r="G1123" s="18">
        <f t="shared" si="34"/>
        <v>0.867850637522769</v>
      </c>
      <c r="H1123" s="17"/>
      <c r="I1123" s="17"/>
      <c r="J1123" s="17"/>
      <c r="K1123" s="18" t="str">
        <f t="shared" si="35"/>
        <v/>
      </c>
      <c r="L1123" s="22" t="s">
        <v>2385</v>
      </c>
    </row>
    <row r="1124" s="1" customFormat="1" ht="12" customHeight="1" spans="1:12">
      <c r="A1124" s="19">
        <v>1120</v>
      </c>
      <c r="B1124" s="16" t="s">
        <v>2329</v>
      </c>
      <c r="C1124" s="16" t="s">
        <v>2386</v>
      </c>
      <c r="D1124" s="17">
        <v>2</v>
      </c>
      <c r="E1124" s="17">
        <v>2</v>
      </c>
      <c r="F1124" s="17">
        <v>2</v>
      </c>
      <c r="G1124" s="18">
        <f t="shared" si="34"/>
        <v>1</v>
      </c>
      <c r="H1124" s="17"/>
      <c r="I1124" s="17"/>
      <c r="J1124" s="17"/>
      <c r="K1124" s="18" t="str">
        <f t="shared" si="35"/>
        <v/>
      </c>
      <c r="L1124" s="22" t="s">
        <v>2387</v>
      </c>
    </row>
    <row r="1125" s="1" customFormat="1" ht="12" customHeight="1" spans="1:12">
      <c r="A1125" s="15">
        <v>1121</v>
      </c>
      <c r="B1125" s="16" t="s">
        <v>2329</v>
      </c>
      <c r="C1125" s="16" t="s">
        <v>2388</v>
      </c>
      <c r="D1125" s="17">
        <v>23.04</v>
      </c>
      <c r="E1125" s="17">
        <v>23.04</v>
      </c>
      <c r="F1125" s="17">
        <v>23.04</v>
      </c>
      <c r="G1125" s="18">
        <f t="shared" si="34"/>
        <v>1</v>
      </c>
      <c r="H1125" s="17"/>
      <c r="I1125" s="17"/>
      <c r="J1125" s="17"/>
      <c r="K1125" s="18" t="str">
        <f t="shared" si="35"/>
        <v/>
      </c>
      <c r="L1125" s="22" t="s">
        <v>2389</v>
      </c>
    </row>
    <row r="1126" s="1" customFormat="1" ht="12" customHeight="1" spans="1:12">
      <c r="A1126" s="19">
        <v>1122</v>
      </c>
      <c r="B1126" s="16" t="s">
        <v>2329</v>
      </c>
      <c r="C1126" s="16" t="s">
        <v>2390</v>
      </c>
      <c r="D1126" s="17">
        <v>12</v>
      </c>
      <c r="E1126" s="17">
        <v>10</v>
      </c>
      <c r="F1126" s="17">
        <v>9.0001</v>
      </c>
      <c r="G1126" s="18">
        <f t="shared" si="34"/>
        <v>0.90001</v>
      </c>
      <c r="H1126" s="17"/>
      <c r="I1126" s="17"/>
      <c r="J1126" s="17"/>
      <c r="K1126" s="18" t="str">
        <f t="shared" si="35"/>
        <v/>
      </c>
      <c r="L1126" s="22" t="s">
        <v>2340</v>
      </c>
    </row>
    <row r="1127" s="1" customFormat="1" ht="12" customHeight="1" spans="1:12">
      <c r="A1127" s="15">
        <v>1123</v>
      </c>
      <c r="B1127" s="16" t="s">
        <v>2329</v>
      </c>
      <c r="C1127" s="16" t="s">
        <v>2391</v>
      </c>
      <c r="D1127" s="17"/>
      <c r="E1127" s="17">
        <v>9.954</v>
      </c>
      <c r="F1127" s="17">
        <v>9.954</v>
      </c>
      <c r="G1127" s="18">
        <f t="shared" si="34"/>
        <v>1</v>
      </c>
      <c r="H1127" s="17"/>
      <c r="I1127" s="17"/>
      <c r="J1127" s="17"/>
      <c r="K1127" s="18" t="str">
        <f t="shared" si="35"/>
        <v/>
      </c>
      <c r="L1127" s="22" t="s">
        <v>2392</v>
      </c>
    </row>
    <row r="1128" s="1" customFormat="1" ht="12" customHeight="1" spans="1:12">
      <c r="A1128" s="19">
        <v>1124</v>
      </c>
      <c r="B1128" s="16" t="s">
        <v>2329</v>
      </c>
      <c r="C1128" s="16" t="s">
        <v>2393</v>
      </c>
      <c r="D1128" s="17">
        <v>20</v>
      </c>
      <c r="E1128" s="17">
        <v>20</v>
      </c>
      <c r="F1128" s="17"/>
      <c r="G1128" s="18">
        <f t="shared" si="34"/>
        <v>0</v>
      </c>
      <c r="H1128" s="17"/>
      <c r="I1128" s="17"/>
      <c r="J1128" s="17"/>
      <c r="K1128" s="18" t="str">
        <f t="shared" si="35"/>
        <v/>
      </c>
      <c r="L1128" s="22" t="s">
        <v>2394</v>
      </c>
    </row>
    <row r="1129" s="1" customFormat="1" ht="12" customHeight="1" spans="1:12">
      <c r="A1129" s="15">
        <v>1125</v>
      </c>
      <c r="B1129" s="16" t="s">
        <v>2329</v>
      </c>
      <c r="C1129" s="16" t="s">
        <v>2395</v>
      </c>
      <c r="D1129" s="17">
        <v>1</v>
      </c>
      <c r="E1129" s="17">
        <v>1</v>
      </c>
      <c r="F1129" s="17">
        <v>0.2</v>
      </c>
      <c r="G1129" s="18">
        <f t="shared" si="34"/>
        <v>0.2</v>
      </c>
      <c r="H1129" s="17"/>
      <c r="I1129" s="17"/>
      <c r="J1129" s="17"/>
      <c r="K1129" s="18" t="str">
        <f t="shared" si="35"/>
        <v/>
      </c>
      <c r="L1129" s="22" t="s">
        <v>2396</v>
      </c>
    </row>
    <row r="1130" s="1" customFormat="1" ht="12" customHeight="1" spans="1:12">
      <c r="A1130" s="19">
        <v>1126</v>
      </c>
      <c r="B1130" s="16" t="s">
        <v>2329</v>
      </c>
      <c r="C1130" s="16" t="s">
        <v>2397</v>
      </c>
      <c r="D1130" s="17">
        <v>1</v>
      </c>
      <c r="E1130" s="17">
        <v>1</v>
      </c>
      <c r="F1130" s="17">
        <v>0.7296</v>
      </c>
      <c r="G1130" s="18">
        <f t="shared" si="34"/>
        <v>0.7296</v>
      </c>
      <c r="H1130" s="17"/>
      <c r="I1130" s="17"/>
      <c r="J1130" s="17"/>
      <c r="K1130" s="18" t="str">
        <f t="shared" si="35"/>
        <v/>
      </c>
      <c r="L1130" s="22" t="s">
        <v>2398</v>
      </c>
    </row>
    <row r="1131" s="1" customFormat="1" ht="12" customHeight="1" spans="1:12">
      <c r="A1131" s="15">
        <v>1127</v>
      </c>
      <c r="B1131" s="16" t="s">
        <v>2329</v>
      </c>
      <c r="C1131" s="16" t="s">
        <v>2399</v>
      </c>
      <c r="D1131" s="17"/>
      <c r="E1131" s="17"/>
      <c r="F1131" s="17"/>
      <c r="G1131" s="18" t="str">
        <f t="shared" si="34"/>
        <v/>
      </c>
      <c r="H1131" s="17">
        <v>6000</v>
      </c>
      <c r="I1131" s="17">
        <v>404</v>
      </c>
      <c r="J1131" s="17">
        <v>404</v>
      </c>
      <c r="K1131" s="18">
        <f t="shared" si="35"/>
        <v>1</v>
      </c>
      <c r="L1131" s="22" t="s">
        <v>2400</v>
      </c>
    </row>
    <row r="1132" s="1" customFormat="1" ht="12" customHeight="1" spans="1:12">
      <c r="A1132" s="19">
        <v>1128</v>
      </c>
      <c r="B1132" s="16" t="s">
        <v>2401</v>
      </c>
      <c r="C1132" s="16" t="s">
        <v>2402</v>
      </c>
      <c r="D1132" s="17">
        <v>9</v>
      </c>
      <c r="E1132" s="17">
        <v>0.143</v>
      </c>
      <c r="F1132" s="17">
        <v>0.143</v>
      </c>
      <c r="G1132" s="18">
        <f t="shared" si="34"/>
        <v>1</v>
      </c>
      <c r="H1132" s="17"/>
      <c r="I1132" s="17"/>
      <c r="J1132" s="17"/>
      <c r="K1132" s="18" t="str">
        <f t="shared" si="35"/>
        <v/>
      </c>
      <c r="L1132" s="22" t="s">
        <v>2403</v>
      </c>
    </row>
    <row r="1133" s="1" customFormat="1" ht="12" customHeight="1" spans="1:12">
      <c r="A1133" s="15">
        <v>1129</v>
      </c>
      <c r="B1133" s="16" t="s">
        <v>2401</v>
      </c>
      <c r="C1133" s="16" t="s">
        <v>2404</v>
      </c>
      <c r="D1133" s="17">
        <v>0.0126</v>
      </c>
      <c r="E1133" s="17">
        <v>0.0126</v>
      </c>
      <c r="F1133" s="17"/>
      <c r="G1133" s="18">
        <f t="shared" si="34"/>
        <v>0</v>
      </c>
      <c r="H1133" s="17"/>
      <c r="I1133" s="17"/>
      <c r="J1133" s="17"/>
      <c r="K1133" s="18" t="str">
        <f t="shared" si="35"/>
        <v/>
      </c>
      <c r="L1133" s="22" t="s">
        <v>2405</v>
      </c>
    </row>
    <row r="1134" s="1" customFormat="1" ht="12" customHeight="1" spans="1:12">
      <c r="A1134" s="19">
        <v>1130</v>
      </c>
      <c r="B1134" s="16" t="s">
        <v>2401</v>
      </c>
      <c r="C1134" s="16" t="s">
        <v>2406</v>
      </c>
      <c r="D1134" s="17"/>
      <c r="E1134" s="17"/>
      <c r="F1134" s="17">
        <v>7.654</v>
      </c>
      <c r="G1134" s="18" t="str">
        <f t="shared" si="34"/>
        <v/>
      </c>
      <c r="H1134" s="17"/>
      <c r="I1134" s="17"/>
      <c r="J1134" s="17"/>
      <c r="K1134" s="18" t="str">
        <f t="shared" si="35"/>
        <v/>
      </c>
      <c r="L1134" s="22" t="s">
        <v>2405</v>
      </c>
    </row>
    <row r="1135" s="1" customFormat="1" ht="12" customHeight="1" spans="1:12">
      <c r="A1135" s="15">
        <v>1131</v>
      </c>
      <c r="B1135" s="16" t="s">
        <v>2401</v>
      </c>
      <c r="C1135" s="16" t="s">
        <v>2349</v>
      </c>
      <c r="D1135" s="17"/>
      <c r="E1135" s="17">
        <v>7.52</v>
      </c>
      <c r="F1135" s="17"/>
      <c r="G1135" s="18">
        <f t="shared" si="34"/>
        <v>0</v>
      </c>
      <c r="H1135" s="17"/>
      <c r="I1135" s="17"/>
      <c r="J1135" s="17"/>
      <c r="K1135" s="18" t="str">
        <f t="shared" si="35"/>
        <v/>
      </c>
      <c r="L1135" s="22" t="s">
        <v>2350</v>
      </c>
    </row>
    <row r="1136" s="1" customFormat="1" ht="12" customHeight="1" spans="1:12">
      <c r="A1136" s="19">
        <v>1132</v>
      </c>
      <c r="B1136" s="16" t="s">
        <v>2401</v>
      </c>
      <c r="C1136" s="16" t="s">
        <v>2407</v>
      </c>
      <c r="D1136" s="17"/>
      <c r="E1136" s="17">
        <v>30</v>
      </c>
      <c r="F1136" s="17"/>
      <c r="G1136" s="18">
        <f t="shared" si="34"/>
        <v>0</v>
      </c>
      <c r="H1136" s="17"/>
      <c r="I1136" s="17"/>
      <c r="J1136" s="17"/>
      <c r="K1136" s="18" t="str">
        <f t="shared" si="35"/>
        <v/>
      </c>
      <c r="L1136" s="22" t="s">
        <v>2350</v>
      </c>
    </row>
    <row r="1137" s="1" customFormat="1" ht="12" customHeight="1" spans="1:12">
      <c r="A1137" s="15">
        <v>1133</v>
      </c>
      <c r="B1137" s="16" t="s">
        <v>2401</v>
      </c>
      <c r="C1137" s="16" t="s">
        <v>2351</v>
      </c>
      <c r="D1137" s="17"/>
      <c r="E1137" s="17"/>
      <c r="F1137" s="17">
        <v>11.27719</v>
      </c>
      <c r="G1137" s="18" t="str">
        <f t="shared" si="34"/>
        <v/>
      </c>
      <c r="H1137" s="17"/>
      <c r="I1137" s="17"/>
      <c r="J1137" s="17"/>
      <c r="K1137" s="18" t="str">
        <f t="shared" si="35"/>
        <v/>
      </c>
      <c r="L1137" s="22" t="s">
        <v>2408</v>
      </c>
    </row>
    <row r="1138" s="1" customFormat="1" ht="12" customHeight="1" spans="1:12">
      <c r="A1138" s="19">
        <v>1134</v>
      </c>
      <c r="B1138" s="16" t="s">
        <v>2401</v>
      </c>
      <c r="C1138" s="16" t="s">
        <v>2409</v>
      </c>
      <c r="D1138" s="17">
        <v>0.25</v>
      </c>
      <c r="E1138" s="17">
        <v>0.25</v>
      </c>
      <c r="F1138" s="17"/>
      <c r="G1138" s="18">
        <f t="shared" si="34"/>
        <v>0</v>
      </c>
      <c r="H1138" s="17"/>
      <c r="I1138" s="17"/>
      <c r="J1138" s="17"/>
      <c r="K1138" s="18" t="str">
        <f t="shared" si="35"/>
        <v/>
      </c>
      <c r="L1138" s="22" t="s">
        <v>2410</v>
      </c>
    </row>
    <row r="1139" s="1" customFormat="1" ht="12" customHeight="1" spans="1:12">
      <c r="A1139" s="15">
        <v>1135</v>
      </c>
      <c r="B1139" s="16" t="s">
        <v>2401</v>
      </c>
      <c r="C1139" s="16" t="s">
        <v>2411</v>
      </c>
      <c r="D1139" s="17"/>
      <c r="E1139" s="17"/>
      <c r="F1139" s="17">
        <v>7.265</v>
      </c>
      <c r="G1139" s="18" t="str">
        <f t="shared" si="34"/>
        <v/>
      </c>
      <c r="H1139" s="17"/>
      <c r="I1139" s="17"/>
      <c r="J1139" s="17"/>
      <c r="K1139" s="18" t="str">
        <f t="shared" si="35"/>
        <v/>
      </c>
      <c r="L1139" s="22" t="s">
        <v>2412</v>
      </c>
    </row>
    <row r="1140" s="1" customFormat="1" ht="12" customHeight="1" spans="1:12">
      <c r="A1140" s="19">
        <v>1136</v>
      </c>
      <c r="B1140" s="16" t="s">
        <v>2401</v>
      </c>
      <c r="C1140" s="16" t="s">
        <v>2357</v>
      </c>
      <c r="D1140" s="17"/>
      <c r="E1140" s="17"/>
      <c r="F1140" s="17">
        <v>15.66</v>
      </c>
      <c r="G1140" s="18" t="str">
        <f t="shared" si="34"/>
        <v/>
      </c>
      <c r="H1140" s="17"/>
      <c r="I1140" s="17"/>
      <c r="J1140" s="17"/>
      <c r="K1140" s="18" t="str">
        <f t="shared" si="35"/>
        <v/>
      </c>
      <c r="L1140" s="22" t="s">
        <v>2358</v>
      </c>
    </row>
    <row r="1141" s="1" customFormat="1" ht="12" customHeight="1" spans="1:12">
      <c r="A1141" s="15">
        <v>1137</v>
      </c>
      <c r="B1141" s="16" t="s">
        <v>2401</v>
      </c>
      <c r="C1141" s="16" t="s">
        <v>2413</v>
      </c>
      <c r="D1141" s="17"/>
      <c r="E1141" s="17"/>
      <c r="F1141" s="17">
        <v>0.69</v>
      </c>
      <c r="G1141" s="18" t="str">
        <f t="shared" si="34"/>
        <v/>
      </c>
      <c r="H1141" s="17"/>
      <c r="I1141" s="17"/>
      <c r="J1141" s="17"/>
      <c r="K1141" s="18" t="str">
        <f t="shared" si="35"/>
        <v/>
      </c>
      <c r="L1141" s="22" t="s">
        <v>2414</v>
      </c>
    </row>
    <row r="1142" s="1" customFormat="1" ht="12" customHeight="1" spans="1:12">
      <c r="A1142" s="19">
        <v>1138</v>
      </c>
      <c r="B1142" s="16" t="s">
        <v>2401</v>
      </c>
      <c r="C1142" s="16" t="s">
        <v>2359</v>
      </c>
      <c r="D1142" s="17"/>
      <c r="E1142" s="17">
        <v>29</v>
      </c>
      <c r="F1142" s="17">
        <v>29</v>
      </c>
      <c r="G1142" s="18">
        <f t="shared" si="34"/>
        <v>1</v>
      </c>
      <c r="H1142" s="17"/>
      <c r="I1142" s="17"/>
      <c r="J1142" s="17"/>
      <c r="K1142" s="18" t="str">
        <f t="shared" si="35"/>
        <v/>
      </c>
      <c r="L1142" s="22" t="s">
        <v>1727</v>
      </c>
    </row>
    <row r="1143" s="1" customFormat="1" ht="12" customHeight="1" spans="1:12">
      <c r="A1143" s="15">
        <v>1139</v>
      </c>
      <c r="B1143" s="16" t="s">
        <v>2401</v>
      </c>
      <c r="C1143" s="16" t="s">
        <v>2360</v>
      </c>
      <c r="D1143" s="17"/>
      <c r="E1143" s="17">
        <v>157.687</v>
      </c>
      <c r="F1143" s="17">
        <v>127.573</v>
      </c>
      <c r="G1143" s="18">
        <f t="shared" si="34"/>
        <v>0.809026742851345</v>
      </c>
      <c r="H1143" s="17"/>
      <c r="I1143" s="17"/>
      <c r="J1143" s="17"/>
      <c r="K1143" s="18" t="str">
        <f t="shared" si="35"/>
        <v/>
      </c>
      <c r="L1143" s="22" t="s">
        <v>2415</v>
      </c>
    </row>
    <row r="1144" s="1" customFormat="1" ht="12" customHeight="1" spans="1:12">
      <c r="A1144" s="19">
        <v>1140</v>
      </c>
      <c r="B1144" s="16" t="s">
        <v>2401</v>
      </c>
      <c r="C1144" s="16" t="s">
        <v>2362</v>
      </c>
      <c r="D1144" s="17"/>
      <c r="E1144" s="17">
        <v>52.84</v>
      </c>
      <c r="F1144" s="17">
        <v>5.5</v>
      </c>
      <c r="G1144" s="18">
        <f t="shared" si="34"/>
        <v>0.104087812263437</v>
      </c>
      <c r="H1144" s="17"/>
      <c r="I1144" s="17"/>
      <c r="J1144" s="17"/>
      <c r="K1144" s="18" t="str">
        <f t="shared" si="35"/>
        <v/>
      </c>
      <c r="L1144" s="22" t="s">
        <v>2363</v>
      </c>
    </row>
    <row r="1145" s="1" customFormat="1" ht="12" customHeight="1" spans="1:12">
      <c r="A1145" s="15">
        <v>1141</v>
      </c>
      <c r="B1145" s="16" t="s">
        <v>2401</v>
      </c>
      <c r="C1145" s="16" t="s">
        <v>2416</v>
      </c>
      <c r="D1145" s="17"/>
      <c r="E1145" s="17">
        <v>141</v>
      </c>
      <c r="F1145" s="17">
        <v>129</v>
      </c>
      <c r="G1145" s="18">
        <f t="shared" si="34"/>
        <v>0.914893617021277</v>
      </c>
      <c r="H1145" s="17"/>
      <c r="I1145" s="17"/>
      <c r="J1145" s="17"/>
      <c r="K1145" s="18" t="str">
        <f t="shared" si="35"/>
        <v/>
      </c>
      <c r="L1145" s="22" t="s">
        <v>2417</v>
      </c>
    </row>
    <row r="1146" s="1" customFormat="1" ht="12" customHeight="1" spans="1:12">
      <c r="A1146" s="19">
        <v>1142</v>
      </c>
      <c r="B1146" s="16" t="s">
        <v>2401</v>
      </c>
      <c r="C1146" s="16" t="s">
        <v>2418</v>
      </c>
      <c r="D1146" s="17"/>
      <c r="E1146" s="17">
        <v>681.26</v>
      </c>
      <c r="F1146" s="17">
        <v>674.64</v>
      </c>
      <c r="G1146" s="18">
        <f t="shared" si="34"/>
        <v>0.990282711446437</v>
      </c>
      <c r="H1146" s="17"/>
      <c r="I1146" s="17"/>
      <c r="J1146" s="17"/>
      <c r="K1146" s="18" t="str">
        <f t="shared" si="35"/>
        <v/>
      </c>
      <c r="L1146" s="22" t="s">
        <v>2419</v>
      </c>
    </row>
    <row r="1147" s="1" customFormat="1" ht="12" customHeight="1" spans="1:12">
      <c r="A1147" s="15">
        <v>1143</v>
      </c>
      <c r="B1147" s="16" t="s">
        <v>2401</v>
      </c>
      <c r="C1147" s="16" t="s">
        <v>2420</v>
      </c>
      <c r="D1147" s="17"/>
      <c r="E1147" s="17">
        <v>177.4284</v>
      </c>
      <c r="F1147" s="17">
        <v>160.5716</v>
      </c>
      <c r="G1147" s="18">
        <f t="shared" si="34"/>
        <v>0.904993789043918</v>
      </c>
      <c r="H1147" s="17"/>
      <c r="I1147" s="17"/>
      <c r="J1147" s="17"/>
      <c r="K1147" s="18" t="str">
        <f t="shared" si="35"/>
        <v/>
      </c>
      <c r="L1147" s="22" t="s">
        <v>2421</v>
      </c>
    </row>
    <row r="1148" s="1" customFormat="1" ht="12" customHeight="1" spans="1:12">
      <c r="A1148" s="19">
        <v>1144</v>
      </c>
      <c r="B1148" s="16" t="s">
        <v>2401</v>
      </c>
      <c r="C1148" s="16" t="s">
        <v>2422</v>
      </c>
      <c r="D1148" s="17"/>
      <c r="E1148" s="17">
        <v>30.22</v>
      </c>
      <c r="F1148" s="17"/>
      <c r="G1148" s="18">
        <f t="shared" si="34"/>
        <v>0</v>
      </c>
      <c r="H1148" s="17"/>
      <c r="I1148" s="17"/>
      <c r="J1148" s="17"/>
      <c r="K1148" s="18" t="str">
        <f t="shared" si="35"/>
        <v/>
      </c>
      <c r="L1148" s="22" t="s">
        <v>2423</v>
      </c>
    </row>
    <row r="1149" s="1" customFormat="1" ht="12" customHeight="1" spans="1:12">
      <c r="A1149" s="15">
        <v>1145</v>
      </c>
      <c r="B1149" s="16" t="s">
        <v>2401</v>
      </c>
      <c r="C1149" s="16" t="s">
        <v>2424</v>
      </c>
      <c r="D1149" s="17"/>
      <c r="E1149" s="17"/>
      <c r="F1149" s="17">
        <v>8.3</v>
      </c>
      <c r="G1149" s="18" t="str">
        <f t="shared" si="34"/>
        <v/>
      </c>
      <c r="H1149" s="17"/>
      <c r="I1149" s="17"/>
      <c r="J1149" s="17"/>
      <c r="K1149" s="18" t="str">
        <f t="shared" si="35"/>
        <v/>
      </c>
      <c r="L1149" s="22" t="s">
        <v>2425</v>
      </c>
    </row>
    <row r="1150" s="1" customFormat="1" ht="12" customHeight="1" spans="1:12">
      <c r="A1150" s="19">
        <v>1146</v>
      </c>
      <c r="B1150" s="16" t="s">
        <v>2401</v>
      </c>
      <c r="C1150" s="16" t="s">
        <v>2426</v>
      </c>
      <c r="D1150" s="17"/>
      <c r="E1150" s="17">
        <v>13</v>
      </c>
      <c r="F1150" s="17">
        <v>13</v>
      </c>
      <c r="G1150" s="18">
        <f t="shared" si="34"/>
        <v>1</v>
      </c>
      <c r="H1150" s="17"/>
      <c r="I1150" s="17"/>
      <c r="J1150" s="17"/>
      <c r="K1150" s="18" t="str">
        <f t="shared" si="35"/>
        <v/>
      </c>
      <c r="L1150" s="22" t="s">
        <v>2427</v>
      </c>
    </row>
    <row r="1151" s="1" customFormat="1" ht="12" customHeight="1" spans="1:12">
      <c r="A1151" s="15">
        <v>1147</v>
      </c>
      <c r="B1151" s="16" t="s">
        <v>2401</v>
      </c>
      <c r="C1151" s="16" t="s">
        <v>2428</v>
      </c>
      <c r="D1151" s="17"/>
      <c r="E1151" s="17">
        <v>1.5</v>
      </c>
      <c r="F1151" s="17">
        <v>1.5</v>
      </c>
      <c r="G1151" s="18">
        <f t="shared" si="34"/>
        <v>1</v>
      </c>
      <c r="H1151" s="17"/>
      <c r="I1151" s="17"/>
      <c r="J1151" s="17"/>
      <c r="K1151" s="18" t="str">
        <f t="shared" si="35"/>
        <v/>
      </c>
      <c r="L1151" s="22" t="s">
        <v>2429</v>
      </c>
    </row>
    <row r="1152" s="1" customFormat="1" ht="12" customHeight="1" spans="1:12">
      <c r="A1152" s="19">
        <v>1148</v>
      </c>
      <c r="B1152" s="16" t="s">
        <v>2401</v>
      </c>
      <c r="C1152" s="16" t="s">
        <v>2430</v>
      </c>
      <c r="D1152" s="17">
        <v>28.4</v>
      </c>
      <c r="E1152" s="17">
        <v>28.4</v>
      </c>
      <c r="F1152" s="17"/>
      <c r="G1152" s="18">
        <f t="shared" si="34"/>
        <v>0</v>
      </c>
      <c r="H1152" s="17"/>
      <c r="I1152" s="17"/>
      <c r="J1152" s="17"/>
      <c r="K1152" s="18" t="str">
        <f t="shared" si="35"/>
        <v/>
      </c>
      <c r="L1152" s="22" t="s">
        <v>2431</v>
      </c>
    </row>
    <row r="1153" s="1" customFormat="1" ht="12" customHeight="1" spans="1:12">
      <c r="A1153" s="15">
        <v>1149</v>
      </c>
      <c r="B1153" s="16" t="s">
        <v>2401</v>
      </c>
      <c r="C1153" s="16" t="s">
        <v>2432</v>
      </c>
      <c r="D1153" s="17">
        <v>1.35</v>
      </c>
      <c r="E1153" s="17">
        <v>1.35</v>
      </c>
      <c r="F1153" s="17">
        <v>1.34905</v>
      </c>
      <c r="G1153" s="18">
        <f t="shared" si="34"/>
        <v>0.999296296296296</v>
      </c>
      <c r="H1153" s="17"/>
      <c r="I1153" s="17"/>
      <c r="J1153" s="17"/>
      <c r="K1153" s="18" t="str">
        <f t="shared" si="35"/>
        <v/>
      </c>
      <c r="L1153" s="22" t="s">
        <v>2433</v>
      </c>
    </row>
    <row r="1154" s="1" customFormat="1" ht="12" customHeight="1" spans="1:12">
      <c r="A1154" s="19">
        <v>1150</v>
      </c>
      <c r="B1154" s="16" t="s">
        <v>2401</v>
      </c>
      <c r="C1154" s="16" t="s">
        <v>2434</v>
      </c>
      <c r="D1154" s="17">
        <v>8</v>
      </c>
      <c r="E1154" s="17">
        <v>5</v>
      </c>
      <c r="F1154" s="17">
        <v>3.7558</v>
      </c>
      <c r="G1154" s="18">
        <f t="shared" si="34"/>
        <v>0.75116</v>
      </c>
      <c r="H1154" s="17"/>
      <c r="I1154" s="17"/>
      <c r="J1154" s="17"/>
      <c r="K1154" s="18" t="str">
        <f t="shared" si="35"/>
        <v/>
      </c>
      <c r="L1154" s="22" t="s">
        <v>2435</v>
      </c>
    </row>
    <row r="1155" s="1" customFormat="1" ht="28.8" customHeight="1" spans="1:12">
      <c r="A1155" s="15">
        <v>1151</v>
      </c>
      <c r="B1155" s="16" t="s">
        <v>2401</v>
      </c>
      <c r="C1155" s="16" t="s">
        <v>2436</v>
      </c>
      <c r="D1155" s="17">
        <v>0.28</v>
      </c>
      <c r="E1155" s="17">
        <v>0.28</v>
      </c>
      <c r="F1155" s="17">
        <v>0.28</v>
      </c>
      <c r="G1155" s="18">
        <f t="shared" si="34"/>
        <v>1</v>
      </c>
      <c r="H1155" s="17"/>
      <c r="I1155" s="17"/>
      <c r="J1155" s="17"/>
      <c r="K1155" s="18" t="str">
        <f t="shared" si="35"/>
        <v/>
      </c>
      <c r="L1155" s="24" t="s">
        <v>2437</v>
      </c>
    </row>
    <row r="1156" s="1" customFormat="1" ht="12" customHeight="1" spans="1:12">
      <c r="A1156" s="19">
        <v>1152</v>
      </c>
      <c r="B1156" s="16" t="s">
        <v>2401</v>
      </c>
      <c r="C1156" s="16" t="s">
        <v>2438</v>
      </c>
      <c r="D1156" s="17">
        <v>3</v>
      </c>
      <c r="E1156" s="17">
        <v>3</v>
      </c>
      <c r="F1156" s="17">
        <v>1.522</v>
      </c>
      <c r="G1156" s="18">
        <f t="shared" si="34"/>
        <v>0.507333333333333</v>
      </c>
      <c r="H1156" s="17"/>
      <c r="I1156" s="17"/>
      <c r="J1156" s="17"/>
      <c r="K1156" s="18" t="str">
        <f t="shared" si="35"/>
        <v/>
      </c>
      <c r="L1156" s="22" t="s">
        <v>2439</v>
      </c>
    </row>
    <row r="1157" s="1" customFormat="1" ht="12" customHeight="1" spans="1:12">
      <c r="A1157" s="15">
        <v>1153</v>
      </c>
      <c r="B1157" s="16" t="s">
        <v>2401</v>
      </c>
      <c r="C1157" s="16" t="s">
        <v>2440</v>
      </c>
      <c r="D1157" s="17">
        <v>22.5</v>
      </c>
      <c r="E1157" s="17">
        <v>22.5</v>
      </c>
      <c r="F1157" s="17">
        <v>9.46551</v>
      </c>
      <c r="G1157" s="18">
        <f t="shared" ref="G1157:G1220" si="36">IF(E1157=0,"",F1157/E1157)</f>
        <v>0.420689333333333</v>
      </c>
      <c r="H1157" s="17"/>
      <c r="I1157" s="17"/>
      <c r="J1157" s="17"/>
      <c r="K1157" s="18" t="str">
        <f t="shared" ref="K1157:K1220" si="37">IF(I1157=0,"",J1157/I1157)</f>
        <v/>
      </c>
      <c r="L1157" s="22" t="s">
        <v>2441</v>
      </c>
    </row>
    <row r="1158" s="1" customFormat="1" ht="12" customHeight="1" spans="1:12">
      <c r="A1158" s="19">
        <v>1154</v>
      </c>
      <c r="B1158" s="16" t="s">
        <v>2401</v>
      </c>
      <c r="C1158" s="16" t="s">
        <v>2442</v>
      </c>
      <c r="D1158" s="17">
        <v>50</v>
      </c>
      <c r="E1158" s="17">
        <v>50</v>
      </c>
      <c r="F1158" s="17"/>
      <c r="G1158" s="18">
        <f t="shared" si="36"/>
        <v>0</v>
      </c>
      <c r="H1158" s="17"/>
      <c r="I1158" s="17"/>
      <c r="J1158" s="17"/>
      <c r="K1158" s="18" t="str">
        <f t="shared" si="37"/>
        <v/>
      </c>
      <c r="L1158" s="22" t="s">
        <v>2431</v>
      </c>
    </row>
    <row r="1159" s="1" customFormat="1" ht="12" customHeight="1" spans="1:12">
      <c r="A1159" s="15">
        <v>1155</v>
      </c>
      <c r="B1159" s="16" t="s">
        <v>2401</v>
      </c>
      <c r="C1159" s="16" t="s">
        <v>2443</v>
      </c>
      <c r="D1159" s="17"/>
      <c r="E1159" s="17">
        <v>3.6992</v>
      </c>
      <c r="F1159" s="17">
        <v>3.6992</v>
      </c>
      <c r="G1159" s="18">
        <f t="shared" si="36"/>
        <v>1</v>
      </c>
      <c r="H1159" s="17"/>
      <c r="I1159" s="17"/>
      <c r="J1159" s="17"/>
      <c r="K1159" s="18" t="str">
        <f t="shared" si="37"/>
        <v/>
      </c>
      <c r="L1159" s="22" t="s">
        <v>2444</v>
      </c>
    </row>
    <row r="1160" s="1" customFormat="1" ht="12" customHeight="1" spans="1:12">
      <c r="A1160" s="19">
        <v>1156</v>
      </c>
      <c r="B1160" s="16" t="s">
        <v>2401</v>
      </c>
      <c r="C1160" s="16" t="s">
        <v>2445</v>
      </c>
      <c r="D1160" s="17"/>
      <c r="E1160" s="17">
        <v>400</v>
      </c>
      <c r="F1160" s="17">
        <v>400</v>
      </c>
      <c r="G1160" s="18">
        <f t="shared" si="36"/>
        <v>1</v>
      </c>
      <c r="H1160" s="17"/>
      <c r="I1160" s="17"/>
      <c r="J1160" s="17"/>
      <c r="K1160" s="18" t="str">
        <f t="shared" si="37"/>
        <v/>
      </c>
      <c r="L1160" s="22" t="s">
        <v>2446</v>
      </c>
    </row>
    <row r="1161" s="1" customFormat="1" ht="12" customHeight="1" spans="1:12">
      <c r="A1161" s="15">
        <v>1157</v>
      </c>
      <c r="B1161" s="16" t="s">
        <v>2401</v>
      </c>
      <c r="C1161" s="16" t="s">
        <v>2445</v>
      </c>
      <c r="D1161" s="17">
        <v>49.59</v>
      </c>
      <c r="E1161" s="17">
        <v>26.6</v>
      </c>
      <c r="F1161" s="17">
        <v>26.6</v>
      </c>
      <c r="G1161" s="18">
        <f t="shared" si="36"/>
        <v>1</v>
      </c>
      <c r="H1161" s="17"/>
      <c r="I1161" s="17"/>
      <c r="J1161" s="17"/>
      <c r="K1161" s="18" t="str">
        <f t="shared" si="37"/>
        <v/>
      </c>
      <c r="L1161" s="22" t="s">
        <v>2447</v>
      </c>
    </row>
    <row r="1162" s="1" customFormat="1" ht="12" customHeight="1" spans="1:12">
      <c r="A1162" s="19">
        <v>1158</v>
      </c>
      <c r="B1162" s="16" t="s">
        <v>2401</v>
      </c>
      <c r="C1162" s="16" t="s">
        <v>2445</v>
      </c>
      <c r="D1162" s="17">
        <v>2</v>
      </c>
      <c r="E1162" s="17">
        <v>2</v>
      </c>
      <c r="F1162" s="17">
        <v>0.557</v>
      </c>
      <c r="G1162" s="18">
        <f t="shared" si="36"/>
        <v>0.2785</v>
      </c>
      <c r="H1162" s="17"/>
      <c r="I1162" s="17"/>
      <c r="J1162" s="17"/>
      <c r="K1162" s="18" t="str">
        <f t="shared" si="37"/>
        <v/>
      </c>
      <c r="L1162" s="22" t="s">
        <v>2446</v>
      </c>
    </row>
    <row r="1163" s="1" customFormat="1" ht="12" customHeight="1" spans="1:12">
      <c r="A1163" s="15">
        <v>1159</v>
      </c>
      <c r="B1163" s="16" t="s">
        <v>2401</v>
      </c>
      <c r="C1163" s="16" t="s">
        <v>2448</v>
      </c>
      <c r="D1163" s="17">
        <v>3.23</v>
      </c>
      <c r="E1163" s="17">
        <v>3.23</v>
      </c>
      <c r="F1163" s="17"/>
      <c r="G1163" s="18">
        <f t="shared" si="36"/>
        <v>0</v>
      </c>
      <c r="H1163" s="17"/>
      <c r="I1163" s="17"/>
      <c r="J1163" s="17"/>
      <c r="K1163" s="18" t="str">
        <f t="shared" si="37"/>
        <v/>
      </c>
      <c r="L1163" s="22" t="s">
        <v>2449</v>
      </c>
    </row>
    <row r="1164" s="1" customFormat="1" ht="12" customHeight="1" spans="1:12">
      <c r="A1164" s="19">
        <v>1160</v>
      </c>
      <c r="B1164" s="16" t="s">
        <v>2401</v>
      </c>
      <c r="C1164" s="16" t="s">
        <v>2450</v>
      </c>
      <c r="D1164" s="17">
        <v>2.3</v>
      </c>
      <c r="E1164" s="17">
        <v>2.3</v>
      </c>
      <c r="F1164" s="17"/>
      <c r="G1164" s="18">
        <f t="shared" si="36"/>
        <v>0</v>
      </c>
      <c r="H1164" s="17"/>
      <c r="I1164" s="17"/>
      <c r="J1164" s="17"/>
      <c r="K1164" s="18" t="str">
        <f t="shared" si="37"/>
        <v/>
      </c>
      <c r="L1164" s="22" t="s">
        <v>2451</v>
      </c>
    </row>
    <row r="1165" s="1" customFormat="1" ht="12" customHeight="1" spans="1:12">
      <c r="A1165" s="15">
        <v>1161</v>
      </c>
      <c r="B1165" s="16" t="s">
        <v>2401</v>
      </c>
      <c r="C1165" s="16" t="s">
        <v>2452</v>
      </c>
      <c r="D1165" s="17">
        <v>3</v>
      </c>
      <c r="E1165" s="17">
        <v>3</v>
      </c>
      <c r="F1165" s="17">
        <v>0.8125</v>
      </c>
      <c r="G1165" s="18">
        <f t="shared" si="36"/>
        <v>0.270833333333333</v>
      </c>
      <c r="H1165" s="17"/>
      <c r="I1165" s="17"/>
      <c r="J1165" s="17"/>
      <c r="K1165" s="18" t="str">
        <f t="shared" si="37"/>
        <v/>
      </c>
      <c r="L1165" s="22" t="s">
        <v>2437</v>
      </c>
    </row>
    <row r="1166" s="1" customFormat="1" ht="12" customHeight="1" spans="1:12">
      <c r="A1166" s="19">
        <v>1162</v>
      </c>
      <c r="B1166" s="16" t="s">
        <v>2401</v>
      </c>
      <c r="C1166" s="16" t="s">
        <v>2453</v>
      </c>
      <c r="D1166" s="17">
        <v>8</v>
      </c>
      <c r="E1166" s="17">
        <v>0.936</v>
      </c>
      <c r="F1166" s="17">
        <v>0.936</v>
      </c>
      <c r="G1166" s="18">
        <f t="shared" si="36"/>
        <v>1</v>
      </c>
      <c r="H1166" s="17"/>
      <c r="I1166" s="17"/>
      <c r="J1166" s="17"/>
      <c r="K1166" s="18" t="str">
        <f t="shared" si="37"/>
        <v/>
      </c>
      <c r="L1166" s="22" t="s">
        <v>2454</v>
      </c>
    </row>
    <row r="1167" s="1" customFormat="1" ht="12" customHeight="1" spans="1:12">
      <c r="A1167" s="15">
        <v>1163</v>
      </c>
      <c r="B1167" s="16" t="s">
        <v>2401</v>
      </c>
      <c r="C1167" s="16" t="s">
        <v>2455</v>
      </c>
      <c r="D1167" s="17">
        <v>220</v>
      </c>
      <c r="E1167" s="17">
        <v>220</v>
      </c>
      <c r="F1167" s="17">
        <v>205.56305</v>
      </c>
      <c r="G1167" s="18">
        <f t="shared" si="36"/>
        <v>0.9343775</v>
      </c>
      <c r="H1167" s="17"/>
      <c r="I1167" s="17"/>
      <c r="J1167" s="17"/>
      <c r="K1167" s="18" t="str">
        <f t="shared" si="37"/>
        <v/>
      </c>
      <c r="L1167" s="22" t="s">
        <v>2456</v>
      </c>
    </row>
    <row r="1168" s="1" customFormat="1" ht="12" customHeight="1" spans="1:12">
      <c r="A1168" s="19">
        <v>1164</v>
      </c>
      <c r="B1168" s="16" t="s">
        <v>2401</v>
      </c>
      <c r="C1168" s="16" t="s">
        <v>2457</v>
      </c>
      <c r="D1168" s="17">
        <v>22.5</v>
      </c>
      <c r="E1168" s="17">
        <v>22.5</v>
      </c>
      <c r="F1168" s="17"/>
      <c r="G1168" s="18">
        <f t="shared" si="36"/>
        <v>0</v>
      </c>
      <c r="H1168" s="17"/>
      <c r="I1168" s="17"/>
      <c r="J1168" s="17"/>
      <c r="K1168" s="18" t="str">
        <f t="shared" si="37"/>
        <v/>
      </c>
      <c r="L1168" s="22" t="s">
        <v>2458</v>
      </c>
    </row>
    <row r="1169" s="1" customFormat="1" ht="12" customHeight="1" spans="1:12">
      <c r="A1169" s="15">
        <v>1165</v>
      </c>
      <c r="B1169" s="16" t="s">
        <v>2459</v>
      </c>
      <c r="C1169" s="16" t="s">
        <v>2460</v>
      </c>
      <c r="D1169" s="17">
        <v>1.87</v>
      </c>
      <c r="E1169" s="17">
        <v>1.87</v>
      </c>
      <c r="F1169" s="17">
        <v>1.867</v>
      </c>
      <c r="G1169" s="18">
        <f t="shared" si="36"/>
        <v>0.998395721925134</v>
      </c>
      <c r="H1169" s="17"/>
      <c r="I1169" s="17"/>
      <c r="J1169" s="17"/>
      <c r="K1169" s="18" t="str">
        <f t="shared" si="37"/>
        <v/>
      </c>
      <c r="L1169" s="22" t="s">
        <v>2461</v>
      </c>
    </row>
    <row r="1170" s="1" customFormat="1" ht="12" customHeight="1" spans="1:12">
      <c r="A1170" s="19">
        <v>1166</v>
      </c>
      <c r="B1170" s="16" t="s">
        <v>2459</v>
      </c>
      <c r="C1170" s="16" t="s">
        <v>2462</v>
      </c>
      <c r="D1170" s="17">
        <v>0.005</v>
      </c>
      <c r="E1170" s="17">
        <v>0.005</v>
      </c>
      <c r="F1170" s="17"/>
      <c r="G1170" s="18">
        <f t="shared" si="36"/>
        <v>0</v>
      </c>
      <c r="H1170" s="17"/>
      <c r="I1170" s="17"/>
      <c r="J1170" s="17"/>
      <c r="K1170" s="18" t="str">
        <f t="shared" si="37"/>
        <v/>
      </c>
      <c r="L1170" s="22" t="s">
        <v>2463</v>
      </c>
    </row>
    <row r="1171" s="1" customFormat="1" ht="12" customHeight="1" spans="1:12">
      <c r="A1171" s="15">
        <v>1167</v>
      </c>
      <c r="B1171" s="16" t="s">
        <v>2459</v>
      </c>
      <c r="C1171" s="16" t="s">
        <v>2464</v>
      </c>
      <c r="D1171" s="17">
        <v>0.005</v>
      </c>
      <c r="E1171" s="17">
        <v>0.005</v>
      </c>
      <c r="F1171" s="17"/>
      <c r="G1171" s="18">
        <f t="shared" si="36"/>
        <v>0</v>
      </c>
      <c r="H1171" s="17"/>
      <c r="I1171" s="17"/>
      <c r="J1171" s="17"/>
      <c r="K1171" s="18" t="str">
        <f t="shared" si="37"/>
        <v/>
      </c>
      <c r="L1171" s="22" t="s">
        <v>2463</v>
      </c>
    </row>
    <row r="1172" s="1" customFormat="1" ht="12" customHeight="1" spans="1:12">
      <c r="A1172" s="19">
        <v>1168</v>
      </c>
      <c r="B1172" s="16" t="s">
        <v>2459</v>
      </c>
      <c r="C1172" s="16" t="s">
        <v>2465</v>
      </c>
      <c r="D1172" s="17"/>
      <c r="E1172" s="17"/>
      <c r="F1172" s="17">
        <v>14.86</v>
      </c>
      <c r="G1172" s="18" t="str">
        <f t="shared" si="36"/>
        <v/>
      </c>
      <c r="H1172" s="17"/>
      <c r="I1172" s="17"/>
      <c r="J1172" s="17"/>
      <c r="K1172" s="18" t="str">
        <f t="shared" si="37"/>
        <v/>
      </c>
      <c r="L1172" s="22" t="s">
        <v>2466</v>
      </c>
    </row>
    <row r="1173" s="1" customFormat="1" ht="12" customHeight="1" spans="1:12">
      <c r="A1173" s="15">
        <v>1169</v>
      </c>
      <c r="B1173" s="16" t="s">
        <v>2459</v>
      </c>
      <c r="C1173" s="16" t="s">
        <v>2467</v>
      </c>
      <c r="D1173" s="17"/>
      <c r="E1173" s="17"/>
      <c r="F1173" s="17">
        <v>0.3744</v>
      </c>
      <c r="G1173" s="18" t="str">
        <f t="shared" si="36"/>
        <v/>
      </c>
      <c r="H1173" s="17"/>
      <c r="I1173" s="17"/>
      <c r="J1173" s="17"/>
      <c r="K1173" s="18" t="str">
        <f t="shared" si="37"/>
        <v/>
      </c>
      <c r="L1173" s="22" t="s">
        <v>2468</v>
      </c>
    </row>
    <row r="1174" s="1" customFormat="1" ht="12" customHeight="1" spans="1:12">
      <c r="A1174" s="19">
        <v>1170</v>
      </c>
      <c r="B1174" s="16" t="s">
        <v>2459</v>
      </c>
      <c r="C1174" s="16" t="s">
        <v>2469</v>
      </c>
      <c r="D1174" s="17"/>
      <c r="E1174" s="17">
        <v>42.6071</v>
      </c>
      <c r="F1174" s="17">
        <v>0.175</v>
      </c>
      <c r="G1174" s="18">
        <f t="shared" si="36"/>
        <v>0.00410729667121207</v>
      </c>
      <c r="H1174" s="17"/>
      <c r="I1174" s="17"/>
      <c r="J1174" s="17"/>
      <c r="K1174" s="18" t="str">
        <f t="shared" si="37"/>
        <v/>
      </c>
      <c r="L1174" s="22" t="s">
        <v>2470</v>
      </c>
    </row>
    <row r="1175" s="1" customFormat="1" ht="12" customHeight="1" spans="1:12">
      <c r="A1175" s="15">
        <v>1171</v>
      </c>
      <c r="B1175" s="16" t="s">
        <v>2459</v>
      </c>
      <c r="C1175" s="16" t="s">
        <v>2471</v>
      </c>
      <c r="D1175" s="17"/>
      <c r="E1175" s="17">
        <v>149.714662</v>
      </c>
      <c r="F1175" s="17">
        <v>10.285338</v>
      </c>
      <c r="G1175" s="18">
        <f t="shared" si="36"/>
        <v>0.0686996040508043</v>
      </c>
      <c r="H1175" s="17"/>
      <c r="I1175" s="17"/>
      <c r="J1175" s="17"/>
      <c r="K1175" s="18" t="str">
        <f t="shared" si="37"/>
        <v/>
      </c>
      <c r="L1175" s="22" t="s">
        <v>2472</v>
      </c>
    </row>
    <row r="1176" s="1" customFormat="1" ht="12" customHeight="1" spans="1:12">
      <c r="A1176" s="19">
        <v>1172</v>
      </c>
      <c r="B1176" s="16" t="s">
        <v>2459</v>
      </c>
      <c r="C1176" s="16" t="s">
        <v>2351</v>
      </c>
      <c r="D1176" s="17"/>
      <c r="E1176" s="17"/>
      <c r="F1176" s="17">
        <v>5.02</v>
      </c>
      <c r="G1176" s="18" t="str">
        <f t="shared" si="36"/>
        <v/>
      </c>
      <c r="H1176" s="17"/>
      <c r="I1176" s="17"/>
      <c r="J1176" s="17"/>
      <c r="K1176" s="18" t="str">
        <f t="shared" si="37"/>
        <v/>
      </c>
      <c r="L1176" s="22" t="s">
        <v>2408</v>
      </c>
    </row>
    <row r="1177" s="1" customFormat="1" ht="12" customHeight="1" spans="1:12">
      <c r="A1177" s="15">
        <v>1173</v>
      </c>
      <c r="B1177" s="16" t="s">
        <v>2459</v>
      </c>
      <c r="C1177" s="16" t="s">
        <v>2473</v>
      </c>
      <c r="D1177" s="17"/>
      <c r="E1177" s="17">
        <v>3.8</v>
      </c>
      <c r="F1177" s="17">
        <v>3.8</v>
      </c>
      <c r="G1177" s="18">
        <f t="shared" si="36"/>
        <v>1</v>
      </c>
      <c r="H1177" s="17"/>
      <c r="I1177" s="17"/>
      <c r="J1177" s="17"/>
      <c r="K1177" s="18" t="str">
        <f t="shared" si="37"/>
        <v/>
      </c>
      <c r="L1177" s="22" t="s">
        <v>2474</v>
      </c>
    </row>
    <row r="1178" s="1" customFormat="1" ht="12" customHeight="1" spans="1:12">
      <c r="A1178" s="19">
        <v>1174</v>
      </c>
      <c r="B1178" s="16" t="s">
        <v>2459</v>
      </c>
      <c r="C1178" s="16" t="s">
        <v>2475</v>
      </c>
      <c r="D1178" s="17"/>
      <c r="E1178" s="17"/>
      <c r="F1178" s="17">
        <v>13.6041</v>
      </c>
      <c r="G1178" s="18" t="str">
        <f t="shared" si="36"/>
        <v/>
      </c>
      <c r="H1178" s="17"/>
      <c r="I1178" s="17"/>
      <c r="J1178" s="17"/>
      <c r="K1178" s="18" t="str">
        <f t="shared" si="37"/>
        <v/>
      </c>
      <c r="L1178" s="22" t="s">
        <v>2476</v>
      </c>
    </row>
    <row r="1179" s="1" customFormat="1" ht="12" customHeight="1" spans="1:12">
      <c r="A1179" s="15">
        <v>1175</v>
      </c>
      <c r="B1179" s="16" t="s">
        <v>2459</v>
      </c>
      <c r="C1179" s="16" t="s">
        <v>2411</v>
      </c>
      <c r="D1179" s="17"/>
      <c r="E1179" s="17"/>
      <c r="F1179" s="17">
        <v>20.15</v>
      </c>
      <c r="G1179" s="18" t="str">
        <f t="shared" si="36"/>
        <v/>
      </c>
      <c r="H1179" s="17"/>
      <c r="I1179" s="17"/>
      <c r="J1179" s="17"/>
      <c r="K1179" s="18" t="str">
        <f t="shared" si="37"/>
        <v/>
      </c>
      <c r="L1179" s="22" t="s">
        <v>2412</v>
      </c>
    </row>
    <row r="1180" s="1" customFormat="1" ht="12" customHeight="1" spans="1:12">
      <c r="A1180" s="19">
        <v>1176</v>
      </c>
      <c r="B1180" s="16" t="s">
        <v>2459</v>
      </c>
      <c r="C1180" s="16" t="s">
        <v>2357</v>
      </c>
      <c r="D1180" s="17"/>
      <c r="E1180" s="17"/>
      <c r="F1180" s="17">
        <v>10.78</v>
      </c>
      <c r="G1180" s="18" t="str">
        <f t="shared" si="36"/>
        <v/>
      </c>
      <c r="H1180" s="17"/>
      <c r="I1180" s="17"/>
      <c r="J1180" s="17"/>
      <c r="K1180" s="18" t="str">
        <f t="shared" si="37"/>
        <v/>
      </c>
      <c r="L1180" s="22" t="s">
        <v>2358</v>
      </c>
    </row>
    <row r="1181" s="1" customFormat="1" ht="12" customHeight="1" spans="1:12">
      <c r="A1181" s="15">
        <v>1177</v>
      </c>
      <c r="B1181" s="16" t="s">
        <v>2459</v>
      </c>
      <c r="C1181" s="16" t="s">
        <v>2477</v>
      </c>
      <c r="D1181" s="17"/>
      <c r="E1181" s="17"/>
      <c r="F1181" s="17">
        <v>0.7661</v>
      </c>
      <c r="G1181" s="18" t="str">
        <f t="shared" si="36"/>
        <v/>
      </c>
      <c r="H1181" s="17"/>
      <c r="I1181" s="17"/>
      <c r="J1181" s="17"/>
      <c r="K1181" s="18" t="str">
        <f t="shared" si="37"/>
        <v/>
      </c>
      <c r="L1181" s="22" t="s">
        <v>2478</v>
      </c>
    </row>
    <row r="1182" s="1" customFormat="1" ht="12" customHeight="1" spans="1:12">
      <c r="A1182" s="19">
        <v>1178</v>
      </c>
      <c r="B1182" s="16" t="s">
        <v>2459</v>
      </c>
      <c r="C1182" s="16" t="s">
        <v>2359</v>
      </c>
      <c r="D1182" s="17"/>
      <c r="E1182" s="17">
        <v>2</v>
      </c>
      <c r="F1182" s="17">
        <v>2</v>
      </c>
      <c r="G1182" s="18">
        <f t="shared" si="36"/>
        <v>1</v>
      </c>
      <c r="H1182" s="17"/>
      <c r="I1182" s="17"/>
      <c r="J1182" s="17"/>
      <c r="K1182" s="18" t="str">
        <f t="shared" si="37"/>
        <v/>
      </c>
      <c r="L1182" s="22" t="s">
        <v>1727</v>
      </c>
    </row>
    <row r="1183" s="1" customFormat="1" ht="12" customHeight="1" spans="1:12">
      <c r="A1183" s="15">
        <v>1179</v>
      </c>
      <c r="B1183" s="16" t="s">
        <v>2459</v>
      </c>
      <c r="C1183" s="16" t="s">
        <v>2362</v>
      </c>
      <c r="D1183" s="17"/>
      <c r="E1183" s="17">
        <v>8.26</v>
      </c>
      <c r="F1183" s="17"/>
      <c r="G1183" s="18">
        <f t="shared" si="36"/>
        <v>0</v>
      </c>
      <c r="H1183" s="17"/>
      <c r="I1183" s="17"/>
      <c r="J1183" s="17"/>
      <c r="K1183" s="18" t="str">
        <f t="shared" si="37"/>
        <v/>
      </c>
      <c r="L1183" s="22" t="s">
        <v>2363</v>
      </c>
    </row>
    <row r="1184" s="1" customFormat="1" ht="12" customHeight="1" spans="1:12">
      <c r="A1184" s="19">
        <v>1180</v>
      </c>
      <c r="B1184" s="16" t="s">
        <v>2459</v>
      </c>
      <c r="C1184" s="16" t="s">
        <v>2479</v>
      </c>
      <c r="D1184" s="17"/>
      <c r="E1184" s="17">
        <v>15.42</v>
      </c>
      <c r="F1184" s="17"/>
      <c r="G1184" s="18">
        <f t="shared" si="36"/>
        <v>0</v>
      </c>
      <c r="H1184" s="17"/>
      <c r="I1184" s="17"/>
      <c r="J1184" s="17"/>
      <c r="K1184" s="18" t="str">
        <f t="shared" si="37"/>
        <v/>
      </c>
      <c r="L1184" s="22" t="s">
        <v>2480</v>
      </c>
    </row>
    <row r="1185" s="1" customFormat="1" ht="12" customHeight="1" spans="1:12">
      <c r="A1185" s="15">
        <v>1181</v>
      </c>
      <c r="B1185" s="16" t="s">
        <v>2459</v>
      </c>
      <c r="C1185" s="16" t="s">
        <v>2422</v>
      </c>
      <c r="D1185" s="17"/>
      <c r="E1185" s="17">
        <v>10.02</v>
      </c>
      <c r="F1185" s="17"/>
      <c r="G1185" s="18">
        <f t="shared" si="36"/>
        <v>0</v>
      </c>
      <c r="H1185" s="17"/>
      <c r="I1185" s="17"/>
      <c r="J1185" s="17"/>
      <c r="K1185" s="18" t="str">
        <f t="shared" si="37"/>
        <v/>
      </c>
      <c r="L1185" s="22" t="s">
        <v>2423</v>
      </c>
    </row>
    <row r="1186" s="1" customFormat="1" ht="12" customHeight="1" spans="1:12">
      <c r="A1186" s="19">
        <v>1182</v>
      </c>
      <c r="B1186" s="16" t="s">
        <v>2459</v>
      </c>
      <c r="C1186" s="16" t="s">
        <v>2481</v>
      </c>
      <c r="D1186" s="17">
        <v>12.6</v>
      </c>
      <c r="E1186" s="17">
        <v>12.6</v>
      </c>
      <c r="F1186" s="17">
        <v>12.217</v>
      </c>
      <c r="G1186" s="18">
        <f t="shared" si="36"/>
        <v>0.969603174603175</v>
      </c>
      <c r="H1186" s="17"/>
      <c r="I1186" s="17"/>
      <c r="J1186" s="17"/>
      <c r="K1186" s="18" t="str">
        <f t="shared" si="37"/>
        <v/>
      </c>
      <c r="L1186" s="22" t="s">
        <v>2482</v>
      </c>
    </row>
    <row r="1187" s="1" customFormat="1" ht="12" customHeight="1" spans="1:12">
      <c r="A1187" s="15">
        <v>1183</v>
      </c>
      <c r="B1187" s="16" t="s">
        <v>2459</v>
      </c>
      <c r="C1187" s="16" t="s">
        <v>307</v>
      </c>
      <c r="D1187" s="17"/>
      <c r="E1187" s="17">
        <v>27.6</v>
      </c>
      <c r="F1187" s="17"/>
      <c r="G1187" s="18">
        <f t="shared" si="36"/>
        <v>0</v>
      </c>
      <c r="H1187" s="17"/>
      <c r="I1187" s="17"/>
      <c r="J1187" s="17"/>
      <c r="K1187" s="18" t="str">
        <f t="shared" si="37"/>
        <v/>
      </c>
      <c r="L1187" s="22" t="s">
        <v>2483</v>
      </c>
    </row>
    <row r="1188" s="1" customFormat="1" ht="12" customHeight="1" spans="1:12">
      <c r="A1188" s="19">
        <v>1184</v>
      </c>
      <c r="B1188" s="16" t="s">
        <v>2459</v>
      </c>
      <c r="C1188" s="16" t="s">
        <v>2484</v>
      </c>
      <c r="D1188" s="17"/>
      <c r="E1188" s="17">
        <v>0.06048</v>
      </c>
      <c r="F1188" s="17"/>
      <c r="G1188" s="18">
        <f t="shared" si="36"/>
        <v>0</v>
      </c>
      <c r="H1188" s="17"/>
      <c r="I1188" s="17"/>
      <c r="J1188" s="17"/>
      <c r="K1188" s="18" t="str">
        <f t="shared" si="37"/>
        <v/>
      </c>
      <c r="L1188" s="22" t="s">
        <v>2483</v>
      </c>
    </row>
    <row r="1189" s="1" customFormat="1" ht="12" customHeight="1" spans="1:12">
      <c r="A1189" s="15">
        <v>1185</v>
      </c>
      <c r="B1189" s="16" t="s">
        <v>2459</v>
      </c>
      <c r="C1189" s="16" t="s">
        <v>2485</v>
      </c>
      <c r="D1189" s="17">
        <v>74.2</v>
      </c>
      <c r="E1189" s="17">
        <v>74.2</v>
      </c>
      <c r="F1189" s="17">
        <v>70.32</v>
      </c>
      <c r="G1189" s="18">
        <f t="shared" si="36"/>
        <v>0.947708894878706</v>
      </c>
      <c r="H1189" s="17"/>
      <c r="I1189" s="17"/>
      <c r="J1189" s="17"/>
      <c r="K1189" s="18" t="str">
        <f t="shared" si="37"/>
        <v/>
      </c>
      <c r="L1189" s="22" t="s">
        <v>2461</v>
      </c>
    </row>
    <row r="1190" s="1" customFormat="1" ht="12" customHeight="1" spans="1:12">
      <c r="A1190" s="19">
        <v>1186</v>
      </c>
      <c r="B1190" s="16" t="s">
        <v>2459</v>
      </c>
      <c r="C1190" s="16" t="s">
        <v>2486</v>
      </c>
      <c r="D1190" s="17">
        <v>16</v>
      </c>
      <c r="E1190" s="17">
        <v>16</v>
      </c>
      <c r="F1190" s="17">
        <v>15.8436</v>
      </c>
      <c r="G1190" s="18">
        <f t="shared" si="36"/>
        <v>0.990225</v>
      </c>
      <c r="H1190" s="17"/>
      <c r="I1190" s="17"/>
      <c r="J1190" s="17"/>
      <c r="K1190" s="18" t="str">
        <f t="shared" si="37"/>
        <v/>
      </c>
      <c r="L1190" s="22" t="s">
        <v>2487</v>
      </c>
    </row>
    <row r="1191" s="1" customFormat="1" ht="12" customHeight="1" spans="1:12">
      <c r="A1191" s="15">
        <v>1187</v>
      </c>
      <c r="B1191" s="16" t="s">
        <v>2459</v>
      </c>
      <c r="C1191" s="16" t="s">
        <v>2488</v>
      </c>
      <c r="D1191" s="17">
        <v>18</v>
      </c>
      <c r="E1191" s="17">
        <v>18</v>
      </c>
      <c r="F1191" s="17">
        <v>10.451</v>
      </c>
      <c r="G1191" s="18">
        <f t="shared" si="36"/>
        <v>0.580611111111111</v>
      </c>
      <c r="H1191" s="17"/>
      <c r="I1191" s="17"/>
      <c r="J1191" s="17"/>
      <c r="K1191" s="18" t="str">
        <f t="shared" si="37"/>
        <v/>
      </c>
      <c r="L1191" s="22" t="s">
        <v>2489</v>
      </c>
    </row>
    <row r="1192" s="1" customFormat="1" ht="12" customHeight="1" spans="1:12">
      <c r="A1192" s="19">
        <v>1188</v>
      </c>
      <c r="B1192" s="16" t="s">
        <v>2459</v>
      </c>
      <c r="C1192" s="16" t="s">
        <v>2490</v>
      </c>
      <c r="D1192" s="17">
        <v>0.96</v>
      </c>
      <c r="E1192" s="17">
        <v>0.96</v>
      </c>
      <c r="F1192" s="17">
        <v>0.96</v>
      </c>
      <c r="G1192" s="18">
        <f t="shared" si="36"/>
        <v>1</v>
      </c>
      <c r="H1192" s="17"/>
      <c r="I1192" s="17"/>
      <c r="J1192" s="17"/>
      <c r="K1192" s="18" t="str">
        <f t="shared" si="37"/>
        <v/>
      </c>
      <c r="L1192" s="22" t="s">
        <v>2491</v>
      </c>
    </row>
    <row r="1193" s="1" customFormat="1" ht="12" customHeight="1" spans="1:12">
      <c r="A1193" s="15">
        <v>1189</v>
      </c>
      <c r="B1193" s="16" t="s">
        <v>2492</v>
      </c>
      <c r="C1193" s="16" t="s">
        <v>2343</v>
      </c>
      <c r="D1193" s="17">
        <v>0.692</v>
      </c>
      <c r="E1193" s="17">
        <v>0.692</v>
      </c>
      <c r="F1193" s="17"/>
      <c r="G1193" s="18">
        <f t="shared" si="36"/>
        <v>0</v>
      </c>
      <c r="H1193" s="17"/>
      <c r="I1193" s="17"/>
      <c r="J1193" s="17"/>
      <c r="K1193" s="18" t="str">
        <f t="shared" si="37"/>
        <v/>
      </c>
      <c r="L1193" s="22" t="s">
        <v>2344</v>
      </c>
    </row>
    <row r="1194" s="1" customFormat="1" ht="12" customHeight="1" spans="1:12">
      <c r="A1194" s="19">
        <v>1190</v>
      </c>
      <c r="B1194" s="16" t="s">
        <v>2492</v>
      </c>
      <c r="C1194" s="16" t="s">
        <v>2493</v>
      </c>
      <c r="D1194" s="17"/>
      <c r="E1194" s="17"/>
      <c r="F1194" s="17">
        <v>25.1247</v>
      </c>
      <c r="G1194" s="18" t="str">
        <f t="shared" si="36"/>
        <v/>
      </c>
      <c r="H1194" s="17"/>
      <c r="I1194" s="17"/>
      <c r="J1194" s="17"/>
      <c r="K1194" s="18" t="str">
        <f t="shared" si="37"/>
        <v/>
      </c>
      <c r="L1194" s="22" t="s">
        <v>2494</v>
      </c>
    </row>
    <row r="1195" s="1" customFormat="1" ht="12" customHeight="1" spans="1:12">
      <c r="A1195" s="15">
        <v>1191</v>
      </c>
      <c r="B1195" s="16" t="s">
        <v>2492</v>
      </c>
      <c r="C1195" s="16" t="s">
        <v>2465</v>
      </c>
      <c r="D1195" s="17"/>
      <c r="E1195" s="17"/>
      <c r="F1195" s="17">
        <v>0.747556</v>
      </c>
      <c r="G1195" s="18" t="str">
        <f t="shared" si="36"/>
        <v/>
      </c>
      <c r="H1195" s="17"/>
      <c r="I1195" s="17"/>
      <c r="J1195" s="17"/>
      <c r="K1195" s="18" t="str">
        <f t="shared" si="37"/>
        <v/>
      </c>
      <c r="L1195" s="22" t="s">
        <v>2466</v>
      </c>
    </row>
    <row r="1196" s="1" customFormat="1" ht="12" customHeight="1" spans="1:12">
      <c r="A1196" s="19">
        <v>1192</v>
      </c>
      <c r="B1196" s="16" t="s">
        <v>2492</v>
      </c>
      <c r="C1196" s="16" t="s">
        <v>2495</v>
      </c>
      <c r="D1196" s="17"/>
      <c r="E1196" s="17">
        <v>42.422008</v>
      </c>
      <c r="F1196" s="17">
        <v>42.422008</v>
      </c>
      <c r="G1196" s="18">
        <f t="shared" si="36"/>
        <v>1</v>
      </c>
      <c r="H1196" s="17"/>
      <c r="I1196" s="17"/>
      <c r="J1196" s="17"/>
      <c r="K1196" s="18" t="str">
        <f t="shared" si="37"/>
        <v/>
      </c>
      <c r="L1196" s="22" t="s">
        <v>2470</v>
      </c>
    </row>
    <row r="1197" s="1" customFormat="1" ht="12" customHeight="1" spans="1:12">
      <c r="A1197" s="15">
        <v>1193</v>
      </c>
      <c r="B1197" s="16" t="s">
        <v>2492</v>
      </c>
      <c r="C1197" s="16" t="s">
        <v>2496</v>
      </c>
      <c r="D1197" s="17"/>
      <c r="E1197" s="17">
        <v>162.341269</v>
      </c>
      <c r="F1197" s="17">
        <v>158.312469</v>
      </c>
      <c r="G1197" s="18">
        <f t="shared" si="36"/>
        <v>0.975183143357097</v>
      </c>
      <c r="H1197" s="17"/>
      <c r="I1197" s="17"/>
      <c r="J1197" s="17"/>
      <c r="K1197" s="18" t="str">
        <f t="shared" si="37"/>
        <v/>
      </c>
      <c r="L1197" s="22" t="s">
        <v>2497</v>
      </c>
    </row>
    <row r="1198" s="1" customFormat="1" ht="12" customHeight="1" spans="1:12">
      <c r="A1198" s="19">
        <v>1194</v>
      </c>
      <c r="B1198" s="16" t="s">
        <v>2492</v>
      </c>
      <c r="C1198" s="16" t="s">
        <v>2475</v>
      </c>
      <c r="D1198" s="17"/>
      <c r="E1198" s="17"/>
      <c r="F1198" s="17">
        <v>0.47399</v>
      </c>
      <c r="G1198" s="18" t="str">
        <f t="shared" si="36"/>
        <v/>
      </c>
      <c r="H1198" s="17"/>
      <c r="I1198" s="17"/>
      <c r="J1198" s="17"/>
      <c r="K1198" s="18" t="str">
        <f t="shared" si="37"/>
        <v/>
      </c>
      <c r="L1198" s="22" t="s">
        <v>2476</v>
      </c>
    </row>
    <row r="1199" s="1" customFormat="1" ht="12" customHeight="1" spans="1:12">
      <c r="A1199" s="15">
        <v>1195</v>
      </c>
      <c r="B1199" s="16" t="s">
        <v>2492</v>
      </c>
      <c r="C1199" s="16" t="s">
        <v>2498</v>
      </c>
      <c r="D1199" s="17"/>
      <c r="E1199" s="17"/>
      <c r="F1199" s="17">
        <v>11.210052</v>
      </c>
      <c r="G1199" s="18" t="str">
        <f t="shared" si="36"/>
        <v/>
      </c>
      <c r="H1199" s="17"/>
      <c r="I1199" s="17"/>
      <c r="J1199" s="17"/>
      <c r="K1199" s="18" t="str">
        <f t="shared" si="37"/>
        <v/>
      </c>
      <c r="L1199" s="22" t="s">
        <v>2358</v>
      </c>
    </row>
    <row r="1200" s="1" customFormat="1" ht="12" customHeight="1" spans="1:12">
      <c r="A1200" s="19">
        <v>1196</v>
      </c>
      <c r="B1200" s="16" t="s">
        <v>2492</v>
      </c>
      <c r="C1200" s="16" t="s">
        <v>2359</v>
      </c>
      <c r="D1200" s="17"/>
      <c r="E1200" s="17">
        <v>13.250148</v>
      </c>
      <c r="F1200" s="17">
        <v>4.749852</v>
      </c>
      <c r="G1200" s="18">
        <f t="shared" si="36"/>
        <v>0.358475392123922</v>
      </c>
      <c r="H1200" s="17"/>
      <c r="I1200" s="17"/>
      <c r="J1200" s="17"/>
      <c r="K1200" s="18" t="str">
        <f t="shared" si="37"/>
        <v/>
      </c>
      <c r="L1200" s="22" t="s">
        <v>1727</v>
      </c>
    </row>
    <row r="1201" s="1" customFormat="1" ht="12" customHeight="1" spans="1:12">
      <c r="A1201" s="15">
        <v>1197</v>
      </c>
      <c r="B1201" s="16" t="s">
        <v>2492</v>
      </c>
      <c r="C1201" s="16" t="s">
        <v>2360</v>
      </c>
      <c r="D1201" s="17"/>
      <c r="E1201" s="17">
        <v>2.58</v>
      </c>
      <c r="F1201" s="17">
        <v>2.58</v>
      </c>
      <c r="G1201" s="18">
        <f t="shared" si="36"/>
        <v>1</v>
      </c>
      <c r="H1201" s="17"/>
      <c r="I1201" s="17"/>
      <c r="J1201" s="17"/>
      <c r="K1201" s="18" t="str">
        <f t="shared" si="37"/>
        <v/>
      </c>
      <c r="L1201" s="22" t="s">
        <v>2415</v>
      </c>
    </row>
    <row r="1202" s="1" customFormat="1" ht="12" customHeight="1" spans="1:12">
      <c r="A1202" s="19">
        <v>1198</v>
      </c>
      <c r="B1202" s="16" t="s">
        <v>2492</v>
      </c>
      <c r="C1202" s="16" t="s">
        <v>2362</v>
      </c>
      <c r="D1202" s="17"/>
      <c r="E1202" s="17">
        <v>0.0096</v>
      </c>
      <c r="F1202" s="17">
        <v>0.0096</v>
      </c>
      <c r="G1202" s="18">
        <f t="shared" si="36"/>
        <v>1</v>
      </c>
      <c r="H1202" s="17"/>
      <c r="I1202" s="17"/>
      <c r="J1202" s="17"/>
      <c r="K1202" s="18" t="str">
        <f t="shared" si="37"/>
        <v/>
      </c>
      <c r="L1202" s="22" t="s">
        <v>2363</v>
      </c>
    </row>
    <row r="1203" s="1" customFormat="1" ht="12" customHeight="1" spans="1:12">
      <c r="A1203" s="15">
        <v>1199</v>
      </c>
      <c r="B1203" s="16" t="s">
        <v>2492</v>
      </c>
      <c r="C1203" s="16" t="s">
        <v>2499</v>
      </c>
      <c r="D1203" s="17"/>
      <c r="E1203" s="17">
        <v>10.757731</v>
      </c>
      <c r="F1203" s="17">
        <v>10.757731</v>
      </c>
      <c r="G1203" s="18">
        <f t="shared" si="36"/>
        <v>1</v>
      </c>
      <c r="H1203" s="17"/>
      <c r="I1203" s="17"/>
      <c r="J1203" s="17"/>
      <c r="K1203" s="18" t="str">
        <f t="shared" si="37"/>
        <v/>
      </c>
      <c r="L1203" s="22" t="s">
        <v>2363</v>
      </c>
    </row>
    <row r="1204" s="1" customFormat="1" ht="12" customHeight="1" spans="1:12">
      <c r="A1204" s="19">
        <v>1200</v>
      </c>
      <c r="B1204" s="16" t="s">
        <v>2492</v>
      </c>
      <c r="C1204" s="16" t="s">
        <v>2500</v>
      </c>
      <c r="D1204" s="17"/>
      <c r="E1204" s="17">
        <v>0.0396</v>
      </c>
      <c r="F1204" s="17">
        <v>0.0396</v>
      </c>
      <c r="G1204" s="18">
        <f t="shared" si="36"/>
        <v>1</v>
      </c>
      <c r="H1204" s="17"/>
      <c r="I1204" s="17"/>
      <c r="J1204" s="17"/>
      <c r="K1204" s="18" t="str">
        <f t="shared" si="37"/>
        <v/>
      </c>
      <c r="L1204" s="22" t="s">
        <v>2363</v>
      </c>
    </row>
    <row r="1205" s="1" customFormat="1" ht="12" customHeight="1" spans="1:12">
      <c r="A1205" s="15">
        <v>1201</v>
      </c>
      <c r="B1205" s="16" t="s">
        <v>2492</v>
      </c>
      <c r="C1205" s="16" t="s">
        <v>2501</v>
      </c>
      <c r="D1205" s="17"/>
      <c r="E1205" s="17">
        <v>0.48</v>
      </c>
      <c r="F1205" s="17">
        <v>0.48</v>
      </c>
      <c r="G1205" s="18">
        <f t="shared" si="36"/>
        <v>1</v>
      </c>
      <c r="H1205" s="17"/>
      <c r="I1205" s="17"/>
      <c r="J1205" s="17"/>
      <c r="K1205" s="18" t="str">
        <f t="shared" si="37"/>
        <v/>
      </c>
      <c r="L1205" s="22" t="s">
        <v>2502</v>
      </c>
    </row>
    <row r="1206" s="1" customFormat="1" ht="12" customHeight="1" spans="1:12">
      <c r="A1206" s="19">
        <v>1202</v>
      </c>
      <c r="B1206" s="16" t="s">
        <v>2492</v>
      </c>
      <c r="C1206" s="16" t="s">
        <v>2503</v>
      </c>
      <c r="D1206" s="17"/>
      <c r="E1206" s="17"/>
      <c r="F1206" s="17"/>
      <c r="G1206" s="18" t="str">
        <f t="shared" si="36"/>
        <v/>
      </c>
      <c r="H1206" s="17"/>
      <c r="I1206" s="17"/>
      <c r="J1206" s="17"/>
      <c r="K1206" s="18" t="str">
        <f t="shared" si="37"/>
        <v/>
      </c>
      <c r="L1206" s="22" t="s">
        <v>2502</v>
      </c>
    </row>
    <row r="1207" s="1" customFormat="1" ht="12" customHeight="1" spans="1:12">
      <c r="A1207" s="15">
        <v>1203</v>
      </c>
      <c r="B1207" s="16" t="s">
        <v>2492</v>
      </c>
      <c r="C1207" s="16" t="s">
        <v>2504</v>
      </c>
      <c r="D1207" s="17">
        <v>1.78</v>
      </c>
      <c r="E1207" s="17">
        <v>1.78</v>
      </c>
      <c r="F1207" s="17">
        <v>1.78</v>
      </c>
      <c r="G1207" s="18">
        <f t="shared" si="36"/>
        <v>1</v>
      </c>
      <c r="H1207" s="17"/>
      <c r="I1207" s="17"/>
      <c r="J1207" s="17"/>
      <c r="K1207" s="18" t="str">
        <f t="shared" si="37"/>
        <v/>
      </c>
      <c r="L1207" s="22" t="s">
        <v>690</v>
      </c>
    </row>
    <row r="1208" s="1" customFormat="1" ht="12" customHeight="1" spans="1:12">
      <c r="A1208" s="19">
        <v>1204</v>
      </c>
      <c r="B1208" s="16" t="s">
        <v>2492</v>
      </c>
      <c r="C1208" s="16" t="s">
        <v>2505</v>
      </c>
      <c r="D1208" s="17"/>
      <c r="E1208" s="17">
        <v>1.2216</v>
      </c>
      <c r="F1208" s="17">
        <v>1.2216</v>
      </c>
      <c r="G1208" s="18">
        <f t="shared" si="36"/>
        <v>1</v>
      </c>
      <c r="H1208" s="17"/>
      <c r="I1208" s="17"/>
      <c r="J1208" s="17"/>
      <c r="K1208" s="18" t="str">
        <f t="shared" si="37"/>
        <v/>
      </c>
      <c r="L1208" s="22" t="s">
        <v>2506</v>
      </c>
    </row>
    <row r="1209" s="1" customFormat="1" ht="12" customHeight="1" spans="1:12">
      <c r="A1209" s="15">
        <v>1205</v>
      </c>
      <c r="B1209" s="16" t="s">
        <v>2492</v>
      </c>
      <c r="C1209" s="16" t="s">
        <v>2507</v>
      </c>
      <c r="D1209" s="17"/>
      <c r="E1209" s="17"/>
      <c r="F1209" s="17">
        <v>0.2552</v>
      </c>
      <c r="G1209" s="18" t="str">
        <f t="shared" si="36"/>
        <v/>
      </c>
      <c r="H1209" s="17"/>
      <c r="I1209" s="17"/>
      <c r="J1209" s="17"/>
      <c r="K1209" s="18" t="str">
        <f t="shared" si="37"/>
        <v/>
      </c>
      <c r="L1209" s="22" t="s">
        <v>2508</v>
      </c>
    </row>
    <row r="1210" s="1" customFormat="1" ht="12" customHeight="1" spans="1:12">
      <c r="A1210" s="19">
        <v>1206</v>
      </c>
      <c r="B1210" s="16" t="s">
        <v>2492</v>
      </c>
      <c r="C1210" s="16" t="s">
        <v>2509</v>
      </c>
      <c r="D1210" s="17">
        <v>0.1716</v>
      </c>
      <c r="E1210" s="17">
        <v>0.1716</v>
      </c>
      <c r="F1210" s="17">
        <v>0.1716</v>
      </c>
      <c r="G1210" s="18">
        <f t="shared" si="36"/>
        <v>1</v>
      </c>
      <c r="H1210" s="17"/>
      <c r="I1210" s="17"/>
      <c r="J1210" s="17"/>
      <c r="K1210" s="18" t="str">
        <f t="shared" si="37"/>
        <v/>
      </c>
      <c r="L1210" s="22" t="s">
        <v>2510</v>
      </c>
    </row>
    <row r="1211" s="1" customFormat="1" ht="12" customHeight="1" spans="1:12">
      <c r="A1211" s="15">
        <v>1207</v>
      </c>
      <c r="B1211" s="16" t="s">
        <v>2492</v>
      </c>
      <c r="C1211" s="16" t="s">
        <v>2509</v>
      </c>
      <c r="D1211" s="17">
        <v>56.87</v>
      </c>
      <c r="E1211" s="17">
        <v>77.53967</v>
      </c>
      <c r="F1211" s="17">
        <v>36.20033</v>
      </c>
      <c r="G1211" s="18">
        <f t="shared" si="36"/>
        <v>0.466862059124059</v>
      </c>
      <c r="H1211" s="17"/>
      <c r="I1211" s="17"/>
      <c r="J1211" s="17"/>
      <c r="K1211" s="18" t="str">
        <f t="shared" si="37"/>
        <v/>
      </c>
      <c r="L1211" s="22" t="s">
        <v>690</v>
      </c>
    </row>
    <row r="1212" s="1" customFormat="1" ht="12" customHeight="1" spans="1:12">
      <c r="A1212" s="19">
        <v>1208</v>
      </c>
      <c r="B1212" s="16" t="s">
        <v>2492</v>
      </c>
      <c r="C1212" s="16" t="s">
        <v>2511</v>
      </c>
      <c r="D1212" s="17"/>
      <c r="E1212" s="17"/>
      <c r="F1212" s="17">
        <v>47.259799</v>
      </c>
      <c r="G1212" s="18" t="str">
        <f t="shared" si="36"/>
        <v/>
      </c>
      <c r="H1212" s="17"/>
      <c r="I1212" s="17"/>
      <c r="J1212" s="17"/>
      <c r="K1212" s="18" t="str">
        <f t="shared" si="37"/>
        <v/>
      </c>
      <c r="L1212" s="22" t="s">
        <v>690</v>
      </c>
    </row>
    <row r="1213" s="1" customFormat="1" ht="12" customHeight="1" spans="1:12">
      <c r="A1213" s="15">
        <v>1209</v>
      </c>
      <c r="B1213" s="16" t="s">
        <v>2492</v>
      </c>
      <c r="C1213" s="16" t="s">
        <v>2512</v>
      </c>
      <c r="D1213" s="17">
        <v>10.77</v>
      </c>
      <c r="E1213" s="17">
        <v>9.5484</v>
      </c>
      <c r="F1213" s="17">
        <v>8.9204</v>
      </c>
      <c r="G1213" s="18">
        <f t="shared" si="36"/>
        <v>0.934229818608353</v>
      </c>
      <c r="H1213" s="17"/>
      <c r="I1213" s="17"/>
      <c r="J1213" s="17"/>
      <c r="K1213" s="18" t="str">
        <f t="shared" si="37"/>
        <v/>
      </c>
      <c r="L1213" s="22" t="s">
        <v>690</v>
      </c>
    </row>
    <row r="1214" s="1" customFormat="1" ht="12" customHeight="1" spans="1:12">
      <c r="A1214" s="19">
        <v>1210</v>
      </c>
      <c r="B1214" s="16" t="s">
        <v>2513</v>
      </c>
      <c r="C1214" s="16" t="s">
        <v>2514</v>
      </c>
      <c r="D1214" s="17">
        <v>0.003929</v>
      </c>
      <c r="E1214" s="17">
        <v>0.003929</v>
      </c>
      <c r="F1214" s="17"/>
      <c r="G1214" s="18">
        <f t="shared" si="36"/>
        <v>0</v>
      </c>
      <c r="H1214" s="17"/>
      <c r="I1214" s="17"/>
      <c r="J1214" s="17"/>
      <c r="K1214" s="18" t="str">
        <f t="shared" si="37"/>
        <v/>
      </c>
      <c r="L1214" s="22" t="s">
        <v>2405</v>
      </c>
    </row>
    <row r="1215" s="1" customFormat="1" ht="12" customHeight="1" spans="1:12">
      <c r="A1215" s="15">
        <v>1211</v>
      </c>
      <c r="B1215" s="16" t="s">
        <v>2513</v>
      </c>
      <c r="C1215" s="16" t="s">
        <v>2406</v>
      </c>
      <c r="D1215" s="17">
        <v>0.017</v>
      </c>
      <c r="E1215" s="17">
        <v>0.017</v>
      </c>
      <c r="F1215" s="17"/>
      <c r="G1215" s="18">
        <f t="shared" si="36"/>
        <v>0</v>
      </c>
      <c r="H1215" s="17"/>
      <c r="I1215" s="17"/>
      <c r="J1215" s="17"/>
      <c r="K1215" s="18" t="str">
        <f t="shared" si="37"/>
        <v/>
      </c>
      <c r="L1215" s="22" t="s">
        <v>2405</v>
      </c>
    </row>
    <row r="1216" s="1" customFormat="1" ht="12" customHeight="1" spans="1:12">
      <c r="A1216" s="19">
        <v>1212</v>
      </c>
      <c r="B1216" s="16" t="s">
        <v>2513</v>
      </c>
      <c r="C1216" s="16" t="s">
        <v>2411</v>
      </c>
      <c r="D1216" s="17"/>
      <c r="E1216" s="17"/>
      <c r="F1216" s="17">
        <v>2.37</v>
      </c>
      <c r="G1216" s="18" t="str">
        <f t="shared" si="36"/>
        <v/>
      </c>
      <c r="H1216" s="17"/>
      <c r="I1216" s="17"/>
      <c r="J1216" s="17"/>
      <c r="K1216" s="18" t="str">
        <f t="shared" si="37"/>
        <v/>
      </c>
      <c r="L1216" s="22" t="s">
        <v>2412</v>
      </c>
    </row>
    <row r="1217" s="1" customFormat="1" ht="12" customHeight="1" spans="1:12">
      <c r="A1217" s="15">
        <v>1213</v>
      </c>
      <c r="B1217" s="16" t="s">
        <v>2513</v>
      </c>
      <c r="C1217" s="16" t="s">
        <v>2357</v>
      </c>
      <c r="D1217" s="17"/>
      <c r="E1217" s="17"/>
      <c r="F1217" s="17">
        <v>0.497</v>
      </c>
      <c r="G1217" s="18" t="str">
        <f t="shared" si="36"/>
        <v/>
      </c>
      <c r="H1217" s="17"/>
      <c r="I1217" s="17"/>
      <c r="J1217" s="17"/>
      <c r="K1217" s="18" t="str">
        <f t="shared" si="37"/>
        <v/>
      </c>
      <c r="L1217" s="22" t="s">
        <v>2358</v>
      </c>
    </row>
    <row r="1218" s="1" customFormat="1" ht="12" customHeight="1" spans="1:12">
      <c r="A1218" s="19">
        <v>1214</v>
      </c>
      <c r="B1218" s="16" t="s">
        <v>2513</v>
      </c>
      <c r="C1218" s="16" t="s">
        <v>2359</v>
      </c>
      <c r="D1218" s="17"/>
      <c r="E1218" s="17">
        <v>7.002</v>
      </c>
      <c r="F1218" s="17">
        <v>6.998</v>
      </c>
      <c r="G1218" s="18">
        <f t="shared" si="36"/>
        <v>0.999428734647244</v>
      </c>
      <c r="H1218" s="17"/>
      <c r="I1218" s="17"/>
      <c r="J1218" s="17"/>
      <c r="K1218" s="18" t="str">
        <f t="shared" si="37"/>
        <v/>
      </c>
      <c r="L1218" s="22" t="s">
        <v>1727</v>
      </c>
    </row>
    <row r="1219" s="1" customFormat="1" ht="12" customHeight="1" spans="1:12">
      <c r="A1219" s="15">
        <v>1215</v>
      </c>
      <c r="B1219" s="16" t="s">
        <v>2513</v>
      </c>
      <c r="C1219" s="16" t="s">
        <v>2362</v>
      </c>
      <c r="D1219" s="17"/>
      <c r="E1219" s="17">
        <v>6.24</v>
      </c>
      <c r="F1219" s="17"/>
      <c r="G1219" s="18">
        <f t="shared" si="36"/>
        <v>0</v>
      </c>
      <c r="H1219" s="17"/>
      <c r="I1219" s="17"/>
      <c r="J1219" s="17"/>
      <c r="K1219" s="18" t="str">
        <f t="shared" si="37"/>
        <v/>
      </c>
      <c r="L1219" s="22" t="s">
        <v>2363</v>
      </c>
    </row>
    <row r="1220" s="1" customFormat="1" ht="12" customHeight="1" spans="1:12">
      <c r="A1220" s="19">
        <v>1216</v>
      </c>
      <c r="B1220" s="16" t="s">
        <v>2513</v>
      </c>
      <c r="C1220" s="16" t="s">
        <v>2479</v>
      </c>
      <c r="D1220" s="17"/>
      <c r="E1220" s="17">
        <v>0.74</v>
      </c>
      <c r="F1220" s="17"/>
      <c r="G1220" s="18">
        <f t="shared" si="36"/>
        <v>0</v>
      </c>
      <c r="H1220" s="17"/>
      <c r="I1220" s="17"/>
      <c r="J1220" s="17"/>
      <c r="K1220" s="18" t="str">
        <f t="shared" si="37"/>
        <v/>
      </c>
      <c r="L1220" s="22" t="s">
        <v>2480</v>
      </c>
    </row>
    <row r="1221" s="1" customFormat="1" ht="12" customHeight="1" spans="1:12">
      <c r="A1221" s="15">
        <v>1217</v>
      </c>
      <c r="B1221" s="16" t="s">
        <v>2513</v>
      </c>
      <c r="C1221" s="16" t="s">
        <v>2515</v>
      </c>
      <c r="D1221" s="17">
        <v>10</v>
      </c>
      <c r="E1221" s="17">
        <v>9.865</v>
      </c>
      <c r="F1221" s="17">
        <v>9.865</v>
      </c>
      <c r="G1221" s="18">
        <f t="shared" ref="G1221:G1284" si="38">IF(E1221=0,"",F1221/E1221)</f>
        <v>1</v>
      </c>
      <c r="H1221" s="17"/>
      <c r="I1221" s="17"/>
      <c r="J1221" s="17"/>
      <c r="K1221" s="18" t="str">
        <f t="shared" ref="K1221:K1284" si="39">IF(I1221=0,"",J1221/I1221)</f>
        <v/>
      </c>
      <c r="L1221" s="22" t="s">
        <v>690</v>
      </c>
    </row>
    <row r="1222" s="1" customFormat="1" ht="12" customHeight="1" spans="1:12">
      <c r="A1222" s="19">
        <v>1218</v>
      </c>
      <c r="B1222" s="16" t="s">
        <v>2513</v>
      </c>
      <c r="C1222" s="16" t="s">
        <v>2516</v>
      </c>
      <c r="D1222" s="17"/>
      <c r="E1222" s="17"/>
      <c r="F1222" s="17">
        <v>3.49992</v>
      </c>
      <c r="G1222" s="18" t="str">
        <f t="shared" si="38"/>
        <v/>
      </c>
      <c r="H1222" s="17"/>
      <c r="I1222" s="17"/>
      <c r="J1222" s="17"/>
      <c r="K1222" s="18" t="str">
        <f t="shared" si="39"/>
        <v/>
      </c>
      <c r="L1222" s="22" t="s">
        <v>2508</v>
      </c>
    </row>
    <row r="1223" s="1" customFormat="1" ht="12" customHeight="1" spans="1:12">
      <c r="A1223" s="15">
        <v>1219</v>
      </c>
      <c r="B1223" s="16" t="s">
        <v>2513</v>
      </c>
      <c r="C1223" s="25" t="s">
        <v>2517</v>
      </c>
      <c r="D1223" s="17">
        <v>1.5</v>
      </c>
      <c r="E1223" s="17">
        <v>1.5</v>
      </c>
      <c r="F1223" s="17"/>
      <c r="G1223" s="18">
        <f t="shared" si="38"/>
        <v>0</v>
      </c>
      <c r="H1223" s="17"/>
      <c r="I1223" s="17"/>
      <c r="J1223" s="17"/>
      <c r="K1223" s="18" t="str">
        <f t="shared" si="39"/>
        <v/>
      </c>
      <c r="L1223" s="22" t="s">
        <v>690</v>
      </c>
    </row>
    <row r="1224" s="1" customFormat="1" ht="12" customHeight="1" spans="1:12">
      <c r="A1224" s="19">
        <v>1220</v>
      </c>
      <c r="B1224" s="16" t="s">
        <v>2513</v>
      </c>
      <c r="C1224" s="16" t="s">
        <v>2518</v>
      </c>
      <c r="D1224" s="17">
        <v>2</v>
      </c>
      <c r="E1224" s="17">
        <v>2</v>
      </c>
      <c r="F1224" s="17">
        <v>2</v>
      </c>
      <c r="G1224" s="18">
        <f t="shared" si="38"/>
        <v>1</v>
      </c>
      <c r="H1224" s="17"/>
      <c r="I1224" s="17"/>
      <c r="J1224" s="17"/>
      <c r="K1224" s="18" t="str">
        <f t="shared" si="39"/>
        <v/>
      </c>
      <c r="L1224" s="22" t="s">
        <v>690</v>
      </c>
    </row>
    <row r="1225" s="1" customFormat="1" ht="12" customHeight="1" spans="1:12">
      <c r="A1225" s="15">
        <v>1221</v>
      </c>
      <c r="B1225" s="16" t="s">
        <v>2513</v>
      </c>
      <c r="C1225" s="16" t="s">
        <v>2519</v>
      </c>
      <c r="D1225" s="17">
        <v>9</v>
      </c>
      <c r="E1225" s="17">
        <v>7</v>
      </c>
      <c r="F1225" s="17">
        <v>6.985</v>
      </c>
      <c r="G1225" s="18">
        <f t="shared" si="38"/>
        <v>0.997857142857143</v>
      </c>
      <c r="H1225" s="17"/>
      <c r="I1225" s="17"/>
      <c r="J1225" s="17"/>
      <c r="K1225" s="18" t="str">
        <f t="shared" si="39"/>
        <v/>
      </c>
      <c r="L1225" s="22" t="s">
        <v>690</v>
      </c>
    </row>
    <row r="1226" s="1" customFormat="1" ht="12" customHeight="1" spans="1:12">
      <c r="A1226" s="19">
        <v>1222</v>
      </c>
      <c r="B1226" s="16" t="s">
        <v>2513</v>
      </c>
      <c r="C1226" s="16" t="s">
        <v>2520</v>
      </c>
      <c r="D1226" s="17">
        <v>0.8</v>
      </c>
      <c r="E1226" s="17">
        <v>0.8</v>
      </c>
      <c r="F1226" s="17">
        <v>0.8</v>
      </c>
      <c r="G1226" s="18">
        <f t="shared" si="38"/>
        <v>1</v>
      </c>
      <c r="H1226" s="17"/>
      <c r="I1226" s="17"/>
      <c r="J1226" s="17"/>
      <c r="K1226" s="18" t="str">
        <f t="shared" si="39"/>
        <v/>
      </c>
      <c r="L1226" s="22" t="s">
        <v>690</v>
      </c>
    </row>
    <row r="1227" s="1" customFormat="1" ht="12" customHeight="1" spans="1:12">
      <c r="A1227" s="15">
        <v>1223</v>
      </c>
      <c r="B1227" s="16" t="s">
        <v>2513</v>
      </c>
      <c r="C1227" s="16" t="s">
        <v>2521</v>
      </c>
      <c r="D1227" s="17">
        <v>10</v>
      </c>
      <c r="E1227" s="17">
        <v>4.95</v>
      </c>
      <c r="F1227" s="17">
        <v>4.95</v>
      </c>
      <c r="G1227" s="18">
        <f t="shared" si="38"/>
        <v>1</v>
      </c>
      <c r="H1227" s="17"/>
      <c r="I1227" s="17"/>
      <c r="J1227" s="17"/>
      <c r="K1227" s="18" t="str">
        <f t="shared" si="39"/>
        <v/>
      </c>
      <c r="L1227" s="22" t="s">
        <v>690</v>
      </c>
    </row>
    <row r="1228" s="1" customFormat="1" ht="12" customHeight="1" spans="1:12">
      <c r="A1228" s="19">
        <v>1224</v>
      </c>
      <c r="B1228" s="16" t="s">
        <v>2513</v>
      </c>
      <c r="C1228" s="16" t="s">
        <v>2522</v>
      </c>
      <c r="D1228" s="17">
        <v>22.1</v>
      </c>
      <c r="E1228" s="17">
        <v>22.1</v>
      </c>
      <c r="F1228" s="17">
        <v>18.9382</v>
      </c>
      <c r="G1228" s="18">
        <f t="shared" si="38"/>
        <v>0.856932126696832</v>
      </c>
      <c r="H1228" s="17"/>
      <c r="I1228" s="17"/>
      <c r="J1228" s="17"/>
      <c r="K1228" s="18" t="str">
        <f t="shared" si="39"/>
        <v/>
      </c>
      <c r="L1228" s="22" t="s">
        <v>690</v>
      </c>
    </row>
    <row r="1229" s="1" customFormat="1" ht="12" customHeight="1" spans="1:12">
      <c r="A1229" s="15">
        <v>1225</v>
      </c>
      <c r="B1229" s="16" t="s">
        <v>2523</v>
      </c>
      <c r="C1229" s="16" t="s">
        <v>2524</v>
      </c>
      <c r="D1229" s="17"/>
      <c r="E1229" s="17"/>
      <c r="F1229" s="17">
        <v>12.84432</v>
      </c>
      <c r="G1229" s="18" t="str">
        <f t="shared" si="38"/>
        <v/>
      </c>
      <c r="H1229" s="17"/>
      <c r="I1229" s="17"/>
      <c r="J1229" s="17"/>
      <c r="K1229" s="18" t="str">
        <f t="shared" si="39"/>
        <v/>
      </c>
      <c r="L1229" s="22" t="s">
        <v>2525</v>
      </c>
    </row>
    <row r="1230" s="1" customFormat="1" ht="12" customHeight="1" spans="1:12">
      <c r="A1230" s="19">
        <v>1226</v>
      </c>
      <c r="B1230" s="16" t="s">
        <v>2523</v>
      </c>
      <c r="C1230" s="16" t="s">
        <v>2343</v>
      </c>
      <c r="D1230" s="17">
        <v>0.4021</v>
      </c>
      <c r="E1230" s="17">
        <v>0.4021</v>
      </c>
      <c r="F1230" s="17"/>
      <c r="G1230" s="18">
        <f t="shared" si="38"/>
        <v>0</v>
      </c>
      <c r="H1230" s="17"/>
      <c r="I1230" s="17"/>
      <c r="J1230" s="17"/>
      <c r="K1230" s="18" t="str">
        <f t="shared" si="39"/>
        <v/>
      </c>
      <c r="L1230" s="22" t="s">
        <v>2344</v>
      </c>
    </row>
    <row r="1231" s="1" customFormat="1" ht="12" customHeight="1" spans="1:12">
      <c r="A1231" s="15">
        <v>1227</v>
      </c>
      <c r="B1231" s="16" t="s">
        <v>2523</v>
      </c>
      <c r="C1231" s="16" t="s">
        <v>2493</v>
      </c>
      <c r="D1231" s="17"/>
      <c r="E1231" s="17"/>
      <c r="F1231" s="17">
        <v>16.473456</v>
      </c>
      <c r="G1231" s="18" t="str">
        <f t="shared" si="38"/>
        <v/>
      </c>
      <c r="H1231" s="17"/>
      <c r="I1231" s="17"/>
      <c r="J1231" s="17"/>
      <c r="K1231" s="18" t="str">
        <f t="shared" si="39"/>
        <v/>
      </c>
      <c r="L1231" s="22" t="s">
        <v>2494</v>
      </c>
    </row>
    <row r="1232" s="1" customFormat="1" ht="12" customHeight="1" spans="1:12">
      <c r="A1232" s="19">
        <v>1228</v>
      </c>
      <c r="B1232" s="16" t="s">
        <v>2523</v>
      </c>
      <c r="C1232" s="16" t="s">
        <v>2465</v>
      </c>
      <c r="D1232" s="17"/>
      <c r="E1232" s="17"/>
      <c r="F1232" s="17">
        <v>10.041622</v>
      </c>
      <c r="G1232" s="18" t="str">
        <f t="shared" si="38"/>
        <v/>
      </c>
      <c r="H1232" s="17"/>
      <c r="I1232" s="17"/>
      <c r="J1232" s="17"/>
      <c r="K1232" s="18" t="str">
        <f t="shared" si="39"/>
        <v/>
      </c>
      <c r="L1232" s="22" t="s">
        <v>2466</v>
      </c>
    </row>
    <row r="1233" s="1" customFormat="1" ht="12" customHeight="1" spans="1:12">
      <c r="A1233" s="15">
        <v>1229</v>
      </c>
      <c r="B1233" s="16" t="s">
        <v>2523</v>
      </c>
      <c r="C1233" s="16" t="s">
        <v>2495</v>
      </c>
      <c r="D1233" s="17"/>
      <c r="E1233" s="17">
        <v>26.754352</v>
      </c>
      <c r="F1233" s="17">
        <v>24.3502</v>
      </c>
      <c r="G1233" s="18">
        <f t="shared" si="38"/>
        <v>0.910139778380728</v>
      </c>
      <c r="H1233" s="17"/>
      <c r="I1233" s="17"/>
      <c r="J1233" s="17"/>
      <c r="K1233" s="18" t="str">
        <f t="shared" si="39"/>
        <v/>
      </c>
      <c r="L1233" s="22" t="s">
        <v>2470</v>
      </c>
    </row>
    <row r="1234" s="1" customFormat="1" ht="12" customHeight="1" spans="1:12">
      <c r="A1234" s="19">
        <v>1230</v>
      </c>
      <c r="B1234" s="16" t="s">
        <v>2523</v>
      </c>
      <c r="C1234" s="16" t="s">
        <v>2496</v>
      </c>
      <c r="D1234" s="17"/>
      <c r="E1234" s="17">
        <v>93.854762</v>
      </c>
      <c r="F1234" s="17">
        <v>93.854762</v>
      </c>
      <c r="G1234" s="18">
        <f t="shared" si="38"/>
        <v>1</v>
      </c>
      <c r="H1234" s="17"/>
      <c r="I1234" s="17"/>
      <c r="J1234" s="17"/>
      <c r="K1234" s="18" t="str">
        <f t="shared" si="39"/>
        <v/>
      </c>
      <c r="L1234" s="22" t="s">
        <v>2497</v>
      </c>
    </row>
    <row r="1235" s="1" customFormat="1" ht="12" customHeight="1" spans="1:12">
      <c r="A1235" s="15">
        <v>1231</v>
      </c>
      <c r="B1235" s="16" t="s">
        <v>2523</v>
      </c>
      <c r="C1235" s="16" t="s">
        <v>2526</v>
      </c>
      <c r="D1235" s="17"/>
      <c r="E1235" s="17">
        <v>23.729914</v>
      </c>
      <c r="F1235" s="17">
        <v>23.727914</v>
      </c>
      <c r="G1235" s="18">
        <f t="shared" si="38"/>
        <v>0.999915718194343</v>
      </c>
      <c r="H1235" s="17"/>
      <c r="I1235" s="17"/>
      <c r="J1235" s="17"/>
      <c r="K1235" s="18" t="str">
        <f t="shared" si="39"/>
        <v/>
      </c>
      <c r="L1235" s="22" t="s">
        <v>2527</v>
      </c>
    </row>
    <row r="1236" s="1" customFormat="1" ht="12" customHeight="1" spans="1:12">
      <c r="A1236" s="19">
        <v>1232</v>
      </c>
      <c r="B1236" s="16" t="s">
        <v>2523</v>
      </c>
      <c r="C1236" s="16" t="s">
        <v>2528</v>
      </c>
      <c r="D1236" s="17"/>
      <c r="E1236" s="17"/>
      <c r="F1236" s="17">
        <v>40.149012</v>
      </c>
      <c r="G1236" s="18" t="str">
        <f t="shared" si="38"/>
        <v/>
      </c>
      <c r="H1236" s="17"/>
      <c r="I1236" s="17"/>
      <c r="J1236" s="17"/>
      <c r="K1236" s="18" t="str">
        <f t="shared" si="39"/>
        <v/>
      </c>
      <c r="L1236" s="22" t="s">
        <v>2529</v>
      </c>
    </row>
    <row r="1237" s="1" customFormat="1" ht="12" customHeight="1" spans="1:12">
      <c r="A1237" s="15">
        <v>1233</v>
      </c>
      <c r="B1237" s="16" t="s">
        <v>2523</v>
      </c>
      <c r="C1237" s="16" t="s">
        <v>2475</v>
      </c>
      <c r="D1237" s="17"/>
      <c r="E1237" s="17"/>
      <c r="F1237" s="17">
        <v>10.923797</v>
      </c>
      <c r="G1237" s="18" t="str">
        <f t="shared" si="38"/>
        <v/>
      </c>
      <c r="H1237" s="17"/>
      <c r="I1237" s="17"/>
      <c r="J1237" s="17"/>
      <c r="K1237" s="18" t="str">
        <f t="shared" si="39"/>
        <v/>
      </c>
      <c r="L1237" s="22" t="s">
        <v>2476</v>
      </c>
    </row>
    <row r="1238" s="1" customFormat="1" ht="12" customHeight="1" spans="1:12">
      <c r="A1238" s="19">
        <v>1234</v>
      </c>
      <c r="B1238" s="16" t="s">
        <v>2523</v>
      </c>
      <c r="C1238" s="16" t="s">
        <v>2360</v>
      </c>
      <c r="D1238" s="17"/>
      <c r="E1238" s="17">
        <v>13.58</v>
      </c>
      <c r="F1238" s="17">
        <v>13.58</v>
      </c>
      <c r="G1238" s="18">
        <f t="shared" si="38"/>
        <v>1</v>
      </c>
      <c r="H1238" s="17"/>
      <c r="I1238" s="17"/>
      <c r="J1238" s="17"/>
      <c r="K1238" s="18" t="str">
        <f t="shared" si="39"/>
        <v/>
      </c>
      <c r="L1238" s="22" t="s">
        <v>2415</v>
      </c>
    </row>
    <row r="1239" s="1" customFormat="1" ht="12" customHeight="1" spans="1:12">
      <c r="A1239" s="15">
        <v>1235</v>
      </c>
      <c r="B1239" s="16" t="s">
        <v>2523</v>
      </c>
      <c r="C1239" s="16" t="s">
        <v>2362</v>
      </c>
      <c r="D1239" s="17"/>
      <c r="E1239" s="17">
        <v>0.0384</v>
      </c>
      <c r="F1239" s="17">
        <v>0.0384</v>
      </c>
      <c r="G1239" s="18">
        <f t="shared" si="38"/>
        <v>1</v>
      </c>
      <c r="H1239" s="17"/>
      <c r="I1239" s="17"/>
      <c r="J1239" s="17"/>
      <c r="K1239" s="18" t="str">
        <f t="shared" si="39"/>
        <v/>
      </c>
      <c r="L1239" s="22" t="s">
        <v>2363</v>
      </c>
    </row>
    <row r="1240" s="1" customFormat="1" ht="12" customHeight="1" spans="1:12">
      <c r="A1240" s="19">
        <v>1236</v>
      </c>
      <c r="B1240" s="16" t="s">
        <v>2523</v>
      </c>
      <c r="C1240" s="16" t="s">
        <v>2499</v>
      </c>
      <c r="D1240" s="17"/>
      <c r="E1240" s="17">
        <v>6.297538</v>
      </c>
      <c r="F1240" s="17">
        <v>6.297538</v>
      </c>
      <c r="G1240" s="18">
        <f t="shared" si="38"/>
        <v>1</v>
      </c>
      <c r="H1240" s="17"/>
      <c r="I1240" s="17"/>
      <c r="J1240" s="17"/>
      <c r="K1240" s="18" t="str">
        <f t="shared" si="39"/>
        <v/>
      </c>
      <c r="L1240" s="22" t="s">
        <v>2363</v>
      </c>
    </row>
    <row r="1241" s="1" customFormat="1" ht="12" customHeight="1" spans="1:12">
      <c r="A1241" s="15">
        <v>1237</v>
      </c>
      <c r="B1241" s="16" t="s">
        <v>2523</v>
      </c>
      <c r="C1241" s="16" t="s">
        <v>2500</v>
      </c>
      <c r="D1241" s="17"/>
      <c r="E1241" s="17">
        <v>0.0231</v>
      </c>
      <c r="F1241" s="17">
        <v>0.0231</v>
      </c>
      <c r="G1241" s="18">
        <f t="shared" si="38"/>
        <v>1</v>
      </c>
      <c r="H1241" s="17"/>
      <c r="I1241" s="17"/>
      <c r="J1241" s="17"/>
      <c r="K1241" s="18" t="str">
        <f t="shared" si="39"/>
        <v/>
      </c>
      <c r="L1241" s="22" t="s">
        <v>2363</v>
      </c>
    </row>
    <row r="1242" s="1" customFormat="1" ht="12" customHeight="1" spans="1:12">
      <c r="A1242" s="19">
        <v>1238</v>
      </c>
      <c r="B1242" s="16" t="s">
        <v>2523</v>
      </c>
      <c r="C1242" s="16" t="s">
        <v>2501</v>
      </c>
      <c r="D1242" s="17"/>
      <c r="E1242" s="17">
        <v>0.48</v>
      </c>
      <c r="F1242" s="17">
        <v>0.48</v>
      </c>
      <c r="G1242" s="18">
        <f t="shared" si="38"/>
        <v>1</v>
      </c>
      <c r="H1242" s="17"/>
      <c r="I1242" s="17"/>
      <c r="J1242" s="17"/>
      <c r="K1242" s="18" t="str">
        <f t="shared" si="39"/>
        <v/>
      </c>
      <c r="L1242" s="22" t="s">
        <v>2502</v>
      </c>
    </row>
    <row r="1243" s="1" customFormat="1" ht="12" customHeight="1" spans="1:12">
      <c r="A1243" s="15">
        <v>1239</v>
      </c>
      <c r="B1243" s="16" t="s">
        <v>2523</v>
      </c>
      <c r="C1243" s="16" t="s">
        <v>2503</v>
      </c>
      <c r="D1243" s="17"/>
      <c r="E1243" s="17"/>
      <c r="F1243" s="17"/>
      <c r="G1243" s="18" t="str">
        <f t="shared" si="38"/>
        <v/>
      </c>
      <c r="H1243" s="17"/>
      <c r="I1243" s="17"/>
      <c r="J1243" s="17"/>
      <c r="K1243" s="18" t="str">
        <f t="shared" si="39"/>
        <v/>
      </c>
      <c r="L1243" s="22" t="s">
        <v>2502</v>
      </c>
    </row>
    <row r="1244" s="1" customFormat="1" ht="12" customHeight="1" spans="1:12">
      <c r="A1244" s="19">
        <v>1240</v>
      </c>
      <c r="B1244" s="16" t="s">
        <v>2523</v>
      </c>
      <c r="C1244" s="16" t="s">
        <v>2530</v>
      </c>
      <c r="D1244" s="17"/>
      <c r="E1244" s="17">
        <v>100.12294</v>
      </c>
      <c r="F1244" s="17">
        <v>9.392782</v>
      </c>
      <c r="G1244" s="18">
        <f t="shared" si="38"/>
        <v>0.09381248692857</v>
      </c>
      <c r="H1244" s="17"/>
      <c r="I1244" s="17"/>
      <c r="J1244" s="17"/>
      <c r="K1244" s="18" t="str">
        <f t="shared" si="39"/>
        <v/>
      </c>
      <c r="L1244" s="22" t="s">
        <v>2531</v>
      </c>
    </row>
    <row r="1245" ht="12" customHeight="1" spans="1:12">
      <c r="A1245" s="15">
        <v>1241</v>
      </c>
      <c r="B1245" s="16" t="s">
        <v>2523</v>
      </c>
      <c r="C1245" s="16" t="s">
        <v>2504</v>
      </c>
      <c r="D1245" s="17">
        <v>0.3185</v>
      </c>
      <c r="E1245" s="17">
        <v>0.3185</v>
      </c>
      <c r="F1245" s="17">
        <v>0.3185</v>
      </c>
      <c r="G1245" s="18">
        <f t="shared" si="38"/>
        <v>1</v>
      </c>
      <c r="H1245" s="17"/>
      <c r="I1245" s="17"/>
      <c r="J1245" s="17"/>
      <c r="K1245" s="18" t="str">
        <f t="shared" si="39"/>
        <v/>
      </c>
      <c r="L1245" s="22" t="s">
        <v>2532</v>
      </c>
    </row>
    <row r="1246" ht="12" customHeight="1" spans="1:12">
      <c r="A1246" s="19">
        <v>1242</v>
      </c>
      <c r="B1246" s="16" t="s">
        <v>2523</v>
      </c>
      <c r="C1246" s="16" t="s">
        <v>2505</v>
      </c>
      <c r="D1246" s="17"/>
      <c r="E1246" s="17">
        <v>4.1182</v>
      </c>
      <c r="F1246" s="17"/>
      <c r="G1246" s="18">
        <f t="shared" si="38"/>
        <v>0</v>
      </c>
      <c r="H1246" s="17"/>
      <c r="I1246" s="17"/>
      <c r="J1246" s="17"/>
      <c r="K1246" s="18" t="str">
        <f t="shared" si="39"/>
        <v/>
      </c>
      <c r="L1246" s="22" t="s">
        <v>2506</v>
      </c>
    </row>
    <row r="1247" ht="12" customHeight="1" spans="1:12">
      <c r="A1247" s="15">
        <v>1243</v>
      </c>
      <c r="B1247" s="16" t="s">
        <v>2523</v>
      </c>
      <c r="C1247" s="16" t="s">
        <v>2507</v>
      </c>
      <c r="D1247" s="17"/>
      <c r="E1247" s="17"/>
      <c r="F1247" s="17">
        <v>0.13496</v>
      </c>
      <c r="G1247" s="18" t="str">
        <f t="shared" si="38"/>
        <v/>
      </c>
      <c r="H1247" s="17"/>
      <c r="I1247" s="17"/>
      <c r="J1247" s="17"/>
      <c r="K1247" s="18" t="str">
        <f t="shared" si="39"/>
        <v/>
      </c>
      <c r="L1247" s="22" t="s">
        <v>2508</v>
      </c>
    </row>
    <row r="1248" ht="12" customHeight="1" spans="1:12">
      <c r="A1248" s="19">
        <v>1244</v>
      </c>
      <c r="B1248" s="16" t="s">
        <v>2523</v>
      </c>
      <c r="C1248" s="16" t="s">
        <v>2509</v>
      </c>
      <c r="D1248" s="17">
        <v>0.1001</v>
      </c>
      <c r="E1248" s="17">
        <v>0.1001</v>
      </c>
      <c r="F1248" s="17">
        <v>0.1001</v>
      </c>
      <c r="G1248" s="18">
        <f t="shared" si="38"/>
        <v>1</v>
      </c>
      <c r="H1248" s="17"/>
      <c r="I1248" s="17"/>
      <c r="J1248" s="17"/>
      <c r="K1248" s="18" t="str">
        <f t="shared" si="39"/>
        <v/>
      </c>
      <c r="L1248" s="22" t="s">
        <v>2510</v>
      </c>
    </row>
    <row r="1249" ht="12" customHeight="1" spans="1:12">
      <c r="A1249" s="15">
        <v>1245</v>
      </c>
      <c r="B1249" s="16" t="s">
        <v>2523</v>
      </c>
      <c r="C1249" s="16" t="s">
        <v>2509</v>
      </c>
      <c r="D1249" s="17">
        <v>33.2917</v>
      </c>
      <c r="E1249" s="17">
        <v>47.174059</v>
      </c>
      <c r="F1249" s="17">
        <v>19.409341</v>
      </c>
      <c r="G1249" s="18">
        <f t="shared" si="38"/>
        <v>0.411440978610723</v>
      </c>
      <c r="H1249" s="17"/>
      <c r="I1249" s="17"/>
      <c r="J1249" s="17"/>
      <c r="K1249" s="18" t="str">
        <f t="shared" si="39"/>
        <v/>
      </c>
      <c r="L1249" s="23" t="s">
        <v>2525</v>
      </c>
    </row>
    <row r="1250" ht="12" customHeight="1" spans="1:12">
      <c r="A1250" s="19">
        <v>1246</v>
      </c>
      <c r="B1250" s="16" t="s">
        <v>2523</v>
      </c>
      <c r="C1250" s="16" t="s">
        <v>2533</v>
      </c>
      <c r="D1250" s="17">
        <v>0.538</v>
      </c>
      <c r="E1250" s="17">
        <v>0.538</v>
      </c>
      <c r="F1250" s="17"/>
      <c r="G1250" s="18">
        <f t="shared" si="38"/>
        <v>0</v>
      </c>
      <c r="H1250" s="17"/>
      <c r="I1250" s="17"/>
      <c r="J1250" s="17"/>
      <c r="K1250" s="18" t="str">
        <f t="shared" si="39"/>
        <v/>
      </c>
      <c r="L1250" s="22" t="s">
        <v>2534</v>
      </c>
    </row>
    <row r="1251" ht="12" customHeight="1" spans="1:12">
      <c r="A1251" s="15">
        <v>1247</v>
      </c>
      <c r="B1251" s="16" t="s">
        <v>2523</v>
      </c>
      <c r="C1251" s="16" t="s">
        <v>2535</v>
      </c>
      <c r="D1251" s="17">
        <v>10.7168</v>
      </c>
      <c r="E1251" s="17">
        <v>10.7168</v>
      </c>
      <c r="F1251" s="17">
        <v>9.623708</v>
      </c>
      <c r="G1251" s="18">
        <f t="shared" si="38"/>
        <v>0.898002015527023</v>
      </c>
      <c r="H1251" s="17"/>
      <c r="I1251" s="17"/>
      <c r="J1251" s="17"/>
      <c r="K1251" s="18" t="str">
        <f t="shared" si="39"/>
        <v/>
      </c>
      <c r="L1251" s="22" t="s">
        <v>2536</v>
      </c>
    </row>
    <row r="1252" ht="12" customHeight="1" spans="1:12">
      <c r="A1252" s="19">
        <v>1248</v>
      </c>
      <c r="B1252" s="16" t="s">
        <v>2523</v>
      </c>
      <c r="C1252" s="16" t="s">
        <v>2512</v>
      </c>
      <c r="D1252" s="17">
        <v>6.22</v>
      </c>
      <c r="E1252" s="17">
        <v>4.1609</v>
      </c>
      <c r="F1252" s="17">
        <v>4.0957</v>
      </c>
      <c r="G1252" s="18">
        <f t="shared" si="38"/>
        <v>0.984330313153404</v>
      </c>
      <c r="H1252" s="17"/>
      <c r="I1252" s="17"/>
      <c r="J1252" s="17"/>
      <c r="K1252" s="18" t="str">
        <f t="shared" si="39"/>
        <v/>
      </c>
      <c r="L1252" s="22" t="s">
        <v>2537</v>
      </c>
    </row>
    <row r="1253" ht="12" customHeight="1" spans="1:12">
      <c r="A1253" s="15">
        <v>1249</v>
      </c>
      <c r="B1253" s="16" t="s">
        <v>2538</v>
      </c>
      <c r="C1253" s="16" t="s">
        <v>2524</v>
      </c>
      <c r="D1253" s="17"/>
      <c r="E1253" s="17"/>
      <c r="F1253" s="17">
        <v>3.851718</v>
      </c>
      <c r="G1253" s="18" t="str">
        <f t="shared" si="38"/>
        <v/>
      </c>
      <c r="H1253" s="17"/>
      <c r="I1253" s="17"/>
      <c r="J1253" s="17"/>
      <c r="K1253" s="18" t="str">
        <f t="shared" si="39"/>
        <v/>
      </c>
      <c r="L1253" s="22" t="s">
        <v>2532</v>
      </c>
    </row>
    <row r="1254" ht="12" customHeight="1" spans="1:12">
      <c r="A1254" s="19">
        <v>1250</v>
      </c>
      <c r="B1254" s="16" t="s">
        <v>2538</v>
      </c>
      <c r="C1254" s="16" t="s">
        <v>2495</v>
      </c>
      <c r="D1254" s="17"/>
      <c r="E1254" s="17">
        <v>14.871285</v>
      </c>
      <c r="F1254" s="17">
        <v>14.871285</v>
      </c>
      <c r="G1254" s="18">
        <f t="shared" si="38"/>
        <v>1</v>
      </c>
      <c r="H1254" s="17"/>
      <c r="I1254" s="17"/>
      <c r="J1254" s="17"/>
      <c r="K1254" s="18" t="str">
        <f t="shared" si="39"/>
        <v/>
      </c>
      <c r="L1254" s="22" t="s">
        <v>2470</v>
      </c>
    </row>
    <row r="1255" ht="12" customHeight="1" spans="1:12">
      <c r="A1255" s="15">
        <v>1251</v>
      </c>
      <c r="B1255" s="16" t="s">
        <v>2538</v>
      </c>
      <c r="C1255" s="16" t="s">
        <v>2496</v>
      </c>
      <c r="D1255" s="17"/>
      <c r="E1255" s="17">
        <v>55.485877</v>
      </c>
      <c r="F1255" s="17">
        <v>55.485877</v>
      </c>
      <c r="G1255" s="18">
        <f t="shared" si="38"/>
        <v>1</v>
      </c>
      <c r="H1255" s="17"/>
      <c r="I1255" s="17"/>
      <c r="J1255" s="17"/>
      <c r="K1255" s="18" t="str">
        <f t="shared" si="39"/>
        <v/>
      </c>
      <c r="L1255" s="22" t="s">
        <v>2497</v>
      </c>
    </row>
    <row r="1256" ht="12" customHeight="1" spans="1:12">
      <c r="A1256" s="19">
        <v>1252</v>
      </c>
      <c r="B1256" s="16" t="s">
        <v>2538</v>
      </c>
      <c r="C1256" s="16" t="s">
        <v>2526</v>
      </c>
      <c r="D1256" s="17"/>
      <c r="E1256" s="17">
        <v>17.442055</v>
      </c>
      <c r="F1256" s="17">
        <v>10.614867</v>
      </c>
      <c r="G1256" s="18">
        <f t="shared" si="38"/>
        <v>0.608578920316442</v>
      </c>
      <c r="H1256" s="17"/>
      <c r="I1256" s="17"/>
      <c r="J1256" s="17"/>
      <c r="K1256" s="18" t="str">
        <f t="shared" si="39"/>
        <v/>
      </c>
      <c r="L1256" s="22" t="s">
        <v>2527</v>
      </c>
    </row>
    <row r="1257" ht="12" customHeight="1" spans="1:12">
      <c r="A1257" s="15">
        <v>1253</v>
      </c>
      <c r="B1257" s="16" t="s">
        <v>2538</v>
      </c>
      <c r="C1257" s="16" t="s">
        <v>2528</v>
      </c>
      <c r="D1257" s="17"/>
      <c r="E1257" s="17"/>
      <c r="F1257" s="17">
        <v>31.998103</v>
      </c>
      <c r="G1257" s="18" t="str">
        <f t="shared" si="38"/>
        <v/>
      </c>
      <c r="H1257" s="17"/>
      <c r="I1257" s="17"/>
      <c r="J1257" s="17"/>
      <c r="K1257" s="18" t="str">
        <f t="shared" si="39"/>
        <v/>
      </c>
      <c r="L1257" s="22" t="s">
        <v>2529</v>
      </c>
    </row>
    <row r="1258" ht="12" customHeight="1" spans="1:12">
      <c r="A1258" s="19">
        <v>1254</v>
      </c>
      <c r="B1258" s="16" t="s">
        <v>2538</v>
      </c>
      <c r="C1258" s="16" t="s">
        <v>2475</v>
      </c>
      <c r="D1258" s="17"/>
      <c r="E1258" s="17"/>
      <c r="F1258" s="17">
        <v>7.857547</v>
      </c>
      <c r="G1258" s="18" t="str">
        <f t="shared" si="38"/>
        <v/>
      </c>
      <c r="H1258" s="17"/>
      <c r="I1258" s="17"/>
      <c r="J1258" s="17"/>
      <c r="K1258" s="18" t="str">
        <f t="shared" si="39"/>
        <v/>
      </c>
      <c r="L1258" s="22" t="s">
        <v>2476</v>
      </c>
    </row>
    <row r="1259" ht="12" customHeight="1" spans="1:12">
      <c r="A1259" s="15">
        <v>1255</v>
      </c>
      <c r="B1259" s="16" t="s">
        <v>2538</v>
      </c>
      <c r="C1259" s="16" t="s">
        <v>2359</v>
      </c>
      <c r="D1259" s="17"/>
      <c r="E1259" s="17">
        <v>3</v>
      </c>
      <c r="F1259" s="17">
        <v>3</v>
      </c>
      <c r="G1259" s="18">
        <f t="shared" si="38"/>
        <v>1</v>
      </c>
      <c r="H1259" s="17"/>
      <c r="I1259" s="17"/>
      <c r="J1259" s="17"/>
      <c r="K1259" s="18" t="str">
        <f t="shared" si="39"/>
        <v/>
      </c>
      <c r="L1259" s="22" t="s">
        <v>1727</v>
      </c>
    </row>
    <row r="1260" ht="12" customHeight="1" spans="1:12">
      <c r="A1260" s="19">
        <v>1256</v>
      </c>
      <c r="B1260" s="16" t="s">
        <v>2538</v>
      </c>
      <c r="C1260" s="16" t="s">
        <v>2360</v>
      </c>
      <c r="D1260" s="17"/>
      <c r="E1260" s="17">
        <v>2.58</v>
      </c>
      <c r="F1260" s="17">
        <v>2.58</v>
      </c>
      <c r="G1260" s="18">
        <f t="shared" si="38"/>
        <v>1</v>
      </c>
      <c r="H1260" s="17"/>
      <c r="I1260" s="17"/>
      <c r="J1260" s="17"/>
      <c r="K1260" s="18" t="str">
        <f t="shared" si="39"/>
        <v/>
      </c>
      <c r="L1260" s="22" t="s">
        <v>2415</v>
      </c>
    </row>
    <row r="1261" ht="12" customHeight="1" spans="1:12">
      <c r="A1261" s="15">
        <v>1257</v>
      </c>
      <c r="B1261" s="16" t="s">
        <v>2538</v>
      </c>
      <c r="C1261" s="16" t="s">
        <v>2362</v>
      </c>
      <c r="D1261" s="17"/>
      <c r="E1261" s="17">
        <v>0.0384</v>
      </c>
      <c r="F1261" s="17">
        <v>0.0384</v>
      </c>
      <c r="G1261" s="18">
        <f t="shared" si="38"/>
        <v>1</v>
      </c>
      <c r="H1261" s="17"/>
      <c r="I1261" s="17"/>
      <c r="J1261" s="17"/>
      <c r="K1261" s="18" t="str">
        <f t="shared" si="39"/>
        <v/>
      </c>
      <c r="L1261" s="22" t="s">
        <v>2363</v>
      </c>
    </row>
    <row r="1262" ht="12" customHeight="1" spans="1:12">
      <c r="A1262" s="19">
        <v>1258</v>
      </c>
      <c r="B1262" s="16" t="s">
        <v>2538</v>
      </c>
      <c r="C1262" s="16" t="s">
        <v>2499</v>
      </c>
      <c r="D1262" s="17"/>
      <c r="E1262" s="17">
        <v>3.725723</v>
      </c>
      <c r="F1262" s="17">
        <v>3.725723</v>
      </c>
      <c r="G1262" s="18">
        <f t="shared" si="38"/>
        <v>1</v>
      </c>
      <c r="H1262" s="17"/>
      <c r="I1262" s="17"/>
      <c r="J1262" s="17"/>
      <c r="K1262" s="18" t="str">
        <f t="shared" si="39"/>
        <v/>
      </c>
      <c r="L1262" s="22" t="s">
        <v>2363</v>
      </c>
    </row>
    <row r="1263" ht="12" customHeight="1" spans="1:12">
      <c r="A1263" s="15">
        <v>1259</v>
      </c>
      <c r="B1263" s="16" t="s">
        <v>2538</v>
      </c>
      <c r="C1263" s="16" t="s">
        <v>2500</v>
      </c>
      <c r="D1263" s="17"/>
      <c r="E1263" s="17">
        <v>0.0138</v>
      </c>
      <c r="F1263" s="17">
        <v>0.0138</v>
      </c>
      <c r="G1263" s="18">
        <f t="shared" si="38"/>
        <v>1</v>
      </c>
      <c r="H1263" s="17"/>
      <c r="I1263" s="17"/>
      <c r="J1263" s="17"/>
      <c r="K1263" s="18" t="str">
        <f t="shared" si="39"/>
        <v/>
      </c>
      <c r="L1263" s="22" t="s">
        <v>2363</v>
      </c>
    </row>
    <row r="1264" ht="12" customHeight="1" spans="1:12">
      <c r="A1264" s="19">
        <v>1260</v>
      </c>
      <c r="B1264" s="16" t="s">
        <v>2538</v>
      </c>
      <c r="C1264" s="16" t="s">
        <v>2501</v>
      </c>
      <c r="D1264" s="17"/>
      <c r="E1264" s="17">
        <v>4.362447</v>
      </c>
      <c r="F1264" s="17">
        <v>0.597553</v>
      </c>
      <c r="G1264" s="18">
        <f t="shared" si="38"/>
        <v>0.136976563841349</v>
      </c>
      <c r="H1264" s="17"/>
      <c r="I1264" s="17"/>
      <c r="J1264" s="17"/>
      <c r="K1264" s="18" t="str">
        <f t="shared" si="39"/>
        <v/>
      </c>
      <c r="L1264" s="22" t="s">
        <v>2502</v>
      </c>
    </row>
    <row r="1265" ht="12" customHeight="1" spans="1:12">
      <c r="A1265" s="15">
        <v>1261</v>
      </c>
      <c r="B1265" s="16" t="s">
        <v>2538</v>
      </c>
      <c r="C1265" s="16" t="s">
        <v>2503</v>
      </c>
      <c r="D1265" s="17"/>
      <c r="E1265" s="17"/>
      <c r="F1265" s="17"/>
      <c r="G1265" s="18" t="str">
        <f t="shared" si="38"/>
        <v/>
      </c>
      <c r="H1265" s="17"/>
      <c r="I1265" s="17"/>
      <c r="J1265" s="17"/>
      <c r="K1265" s="18" t="str">
        <f t="shared" si="39"/>
        <v/>
      </c>
      <c r="L1265" s="22" t="s">
        <v>2502</v>
      </c>
    </row>
    <row r="1266" ht="12" customHeight="1" spans="1:12">
      <c r="A1266" s="19">
        <v>1262</v>
      </c>
      <c r="B1266" s="16" t="s">
        <v>2538</v>
      </c>
      <c r="C1266" s="16" t="s">
        <v>2530</v>
      </c>
      <c r="D1266" s="17"/>
      <c r="E1266" s="17">
        <v>64.747558</v>
      </c>
      <c r="F1266" s="17"/>
      <c r="G1266" s="18">
        <f t="shared" si="38"/>
        <v>0</v>
      </c>
      <c r="H1266" s="17"/>
      <c r="I1266" s="17"/>
      <c r="J1266" s="17"/>
      <c r="K1266" s="18" t="str">
        <f t="shared" si="39"/>
        <v/>
      </c>
      <c r="L1266" s="22" t="s">
        <v>2531</v>
      </c>
    </row>
    <row r="1267" ht="12" customHeight="1" spans="1:12">
      <c r="A1267" s="15">
        <v>1263</v>
      </c>
      <c r="B1267" s="16" t="s">
        <v>2538</v>
      </c>
      <c r="C1267" s="16" t="s">
        <v>2504</v>
      </c>
      <c r="D1267" s="17">
        <v>0.468</v>
      </c>
      <c r="E1267" s="17">
        <v>0.468</v>
      </c>
      <c r="F1267" s="17">
        <v>0.468</v>
      </c>
      <c r="G1267" s="18">
        <f t="shared" si="38"/>
        <v>1</v>
      </c>
      <c r="H1267" s="17"/>
      <c r="I1267" s="17"/>
      <c r="J1267" s="17"/>
      <c r="K1267" s="18" t="str">
        <f t="shared" si="39"/>
        <v/>
      </c>
      <c r="L1267" s="22" t="s">
        <v>2539</v>
      </c>
    </row>
    <row r="1268" ht="12" customHeight="1" spans="1:12">
      <c r="A1268" s="19">
        <v>1264</v>
      </c>
      <c r="B1268" s="16" t="s">
        <v>2538</v>
      </c>
      <c r="C1268" s="16" t="s">
        <v>2505</v>
      </c>
      <c r="D1268" s="17"/>
      <c r="E1268" s="17">
        <v>1.1635</v>
      </c>
      <c r="F1268" s="17">
        <v>1.1635</v>
      </c>
      <c r="G1268" s="18">
        <f t="shared" si="38"/>
        <v>1</v>
      </c>
      <c r="H1268" s="17"/>
      <c r="I1268" s="17"/>
      <c r="J1268" s="17"/>
      <c r="K1268" s="18" t="str">
        <f t="shared" si="39"/>
        <v/>
      </c>
      <c r="L1268" s="22" t="s">
        <v>2506</v>
      </c>
    </row>
    <row r="1269" ht="12" customHeight="1" spans="1:12">
      <c r="A1269" s="15">
        <v>1265</v>
      </c>
      <c r="B1269" s="16" t="s">
        <v>2538</v>
      </c>
      <c r="C1269" s="16" t="s">
        <v>2509</v>
      </c>
      <c r="D1269" s="17">
        <v>0.0598</v>
      </c>
      <c r="E1269" s="17">
        <v>0.0598</v>
      </c>
      <c r="F1269" s="17">
        <v>0.0598</v>
      </c>
      <c r="G1269" s="18">
        <f t="shared" si="38"/>
        <v>1</v>
      </c>
      <c r="H1269" s="17"/>
      <c r="I1269" s="17"/>
      <c r="J1269" s="17"/>
      <c r="K1269" s="18" t="str">
        <f t="shared" si="39"/>
        <v/>
      </c>
      <c r="L1269" s="22" t="s">
        <v>2510</v>
      </c>
    </row>
    <row r="1270" ht="12" customHeight="1" spans="1:12">
      <c r="A1270" s="19">
        <v>1266</v>
      </c>
      <c r="B1270" s="16" t="s">
        <v>2538</v>
      </c>
      <c r="C1270" s="16" t="s">
        <v>2509</v>
      </c>
      <c r="D1270" s="17">
        <v>19.682</v>
      </c>
      <c r="E1270" s="17">
        <v>20.303983</v>
      </c>
      <c r="F1270" s="17">
        <v>19.060017</v>
      </c>
      <c r="G1270" s="18">
        <f t="shared" si="38"/>
        <v>0.938732907725543</v>
      </c>
      <c r="H1270" s="17"/>
      <c r="I1270" s="17"/>
      <c r="J1270" s="17"/>
      <c r="K1270" s="18" t="str">
        <f t="shared" si="39"/>
        <v/>
      </c>
      <c r="L1270" s="22" t="s">
        <v>2540</v>
      </c>
    </row>
    <row r="1271" ht="12" customHeight="1" spans="1:12">
      <c r="A1271" s="15">
        <v>1267</v>
      </c>
      <c r="B1271" s="16" t="s">
        <v>2538</v>
      </c>
      <c r="C1271" s="16" t="s">
        <v>2535</v>
      </c>
      <c r="D1271" s="17">
        <v>4.524</v>
      </c>
      <c r="E1271" s="17">
        <v>4.524</v>
      </c>
      <c r="F1271" s="17">
        <v>3.978192</v>
      </c>
      <c r="G1271" s="18">
        <f t="shared" si="38"/>
        <v>0.879352785145889</v>
      </c>
      <c r="H1271" s="17"/>
      <c r="I1271" s="17"/>
      <c r="J1271" s="17"/>
      <c r="K1271" s="18" t="str">
        <f t="shared" si="39"/>
        <v/>
      </c>
      <c r="L1271" s="22" t="s">
        <v>2541</v>
      </c>
    </row>
    <row r="1272" ht="12" customHeight="1" spans="1:12">
      <c r="A1272" s="19">
        <v>1268</v>
      </c>
      <c r="B1272" s="16" t="s">
        <v>2538</v>
      </c>
      <c r="C1272" s="16" t="s">
        <v>2512</v>
      </c>
      <c r="D1272" s="17">
        <v>14.5</v>
      </c>
      <c r="E1272" s="17">
        <v>13.3365</v>
      </c>
      <c r="F1272" s="17">
        <v>13.272087</v>
      </c>
      <c r="G1272" s="18">
        <f t="shared" si="38"/>
        <v>0.99517017208413</v>
      </c>
      <c r="H1272" s="17"/>
      <c r="I1272" s="17"/>
      <c r="J1272" s="17"/>
      <c r="K1272" s="18" t="str">
        <f t="shared" si="39"/>
        <v/>
      </c>
      <c r="L1272" s="22" t="s">
        <v>2542</v>
      </c>
    </row>
    <row r="1273" ht="12" customHeight="1" spans="1:12">
      <c r="A1273" s="15">
        <v>1269</v>
      </c>
      <c r="B1273" s="16" t="s">
        <v>2543</v>
      </c>
      <c r="C1273" s="16" t="s">
        <v>2524</v>
      </c>
      <c r="D1273" s="17"/>
      <c r="E1273" s="17"/>
      <c r="F1273" s="17">
        <v>6.815921</v>
      </c>
      <c r="G1273" s="18" t="str">
        <f t="shared" si="38"/>
        <v/>
      </c>
      <c r="H1273" s="17"/>
      <c r="I1273" s="17"/>
      <c r="J1273" s="17"/>
      <c r="K1273" s="18" t="str">
        <f t="shared" si="39"/>
        <v/>
      </c>
      <c r="L1273" s="22" t="s">
        <v>2544</v>
      </c>
    </row>
    <row r="1274" ht="12" customHeight="1" spans="1:12">
      <c r="A1274" s="19">
        <v>1270</v>
      </c>
      <c r="B1274" s="16" t="s">
        <v>2543</v>
      </c>
      <c r="C1274" s="16" t="s">
        <v>2493</v>
      </c>
      <c r="D1274" s="17"/>
      <c r="E1274" s="17"/>
      <c r="F1274" s="17">
        <v>9.17224</v>
      </c>
      <c r="G1274" s="18" t="str">
        <f t="shared" si="38"/>
        <v/>
      </c>
      <c r="H1274" s="17"/>
      <c r="I1274" s="17"/>
      <c r="J1274" s="17"/>
      <c r="K1274" s="18" t="str">
        <f t="shared" si="39"/>
        <v/>
      </c>
      <c r="L1274" s="22" t="s">
        <v>2494</v>
      </c>
    </row>
    <row r="1275" ht="12" customHeight="1" spans="1:12">
      <c r="A1275" s="15">
        <v>1271</v>
      </c>
      <c r="B1275" s="16" t="s">
        <v>2543</v>
      </c>
      <c r="C1275" s="16" t="s">
        <v>2465</v>
      </c>
      <c r="D1275" s="17"/>
      <c r="E1275" s="17"/>
      <c r="F1275" s="17">
        <v>7.26977</v>
      </c>
      <c r="G1275" s="18" t="str">
        <f t="shared" si="38"/>
        <v/>
      </c>
      <c r="H1275" s="17"/>
      <c r="I1275" s="17"/>
      <c r="J1275" s="17"/>
      <c r="K1275" s="18" t="str">
        <f t="shared" si="39"/>
        <v/>
      </c>
      <c r="L1275" s="22" t="s">
        <v>2466</v>
      </c>
    </row>
    <row r="1276" ht="12" customHeight="1" spans="1:12">
      <c r="A1276" s="19">
        <v>1272</v>
      </c>
      <c r="B1276" s="16" t="s">
        <v>2543</v>
      </c>
      <c r="C1276" s="16" t="s">
        <v>2495</v>
      </c>
      <c r="D1276" s="17"/>
      <c r="E1276" s="17">
        <v>15.763381</v>
      </c>
      <c r="F1276" s="17">
        <v>15.763381</v>
      </c>
      <c r="G1276" s="18">
        <f t="shared" si="38"/>
        <v>1</v>
      </c>
      <c r="H1276" s="17"/>
      <c r="I1276" s="17"/>
      <c r="J1276" s="17"/>
      <c r="K1276" s="18" t="str">
        <f t="shared" si="39"/>
        <v/>
      </c>
      <c r="L1276" s="22" t="s">
        <v>2470</v>
      </c>
    </row>
    <row r="1277" ht="12" customHeight="1" spans="1:12">
      <c r="A1277" s="15">
        <v>1273</v>
      </c>
      <c r="B1277" s="16" t="s">
        <v>2543</v>
      </c>
      <c r="C1277" s="16" t="s">
        <v>2496</v>
      </c>
      <c r="D1277" s="17"/>
      <c r="E1277" s="17">
        <v>56.332492</v>
      </c>
      <c r="F1277" s="17">
        <v>56.332492</v>
      </c>
      <c r="G1277" s="18">
        <f t="shared" si="38"/>
        <v>1</v>
      </c>
      <c r="H1277" s="17"/>
      <c r="I1277" s="17"/>
      <c r="J1277" s="17"/>
      <c r="K1277" s="18" t="str">
        <f t="shared" si="39"/>
        <v/>
      </c>
      <c r="L1277" s="22" t="s">
        <v>2497</v>
      </c>
    </row>
    <row r="1278" ht="12" customHeight="1" spans="1:12">
      <c r="A1278" s="19">
        <v>1274</v>
      </c>
      <c r="B1278" s="16" t="s">
        <v>2543</v>
      </c>
      <c r="C1278" s="16" t="s">
        <v>2526</v>
      </c>
      <c r="D1278" s="17"/>
      <c r="E1278" s="17">
        <v>15.221429</v>
      </c>
      <c r="F1278" s="17">
        <v>13.263821</v>
      </c>
      <c r="G1278" s="18">
        <f t="shared" si="38"/>
        <v>0.871391312865566</v>
      </c>
      <c r="H1278" s="17"/>
      <c r="I1278" s="17"/>
      <c r="J1278" s="17"/>
      <c r="K1278" s="18" t="str">
        <f t="shared" si="39"/>
        <v/>
      </c>
      <c r="L1278" s="22" t="s">
        <v>2527</v>
      </c>
    </row>
    <row r="1279" ht="12" customHeight="1" spans="1:12">
      <c r="A1279" s="15">
        <v>1275</v>
      </c>
      <c r="B1279" s="16" t="s">
        <v>2543</v>
      </c>
      <c r="C1279" s="16" t="s">
        <v>2528</v>
      </c>
      <c r="D1279" s="17"/>
      <c r="E1279" s="17"/>
      <c r="F1279" s="17">
        <v>32.457867</v>
      </c>
      <c r="G1279" s="18" t="str">
        <f t="shared" si="38"/>
        <v/>
      </c>
      <c r="H1279" s="17"/>
      <c r="I1279" s="17"/>
      <c r="J1279" s="17"/>
      <c r="K1279" s="18" t="str">
        <f t="shared" si="39"/>
        <v/>
      </c>
      <c r="L1279" s="22" t="s">
        <v>2529</v>
      </c>
    </row>
    <row r="1280" ht="12" customHeight="1" spans="1:12">
      <c r="A1280" s="19">
        <v>1276</v>
      </c>
      <c r="B1280" s="16" t="s">
        <v>2543</v>
      </c>
      <c r="C1280" s="16" t="s">
        <v>2475</v>
      </c>
      <c r="D1280" s="17"/>
      <c r="E1280" s="17"/>
      <c r="F1280" s="17">
        <v>5.470051</v>
      </c>
      <c r="G1280" s="18" t="str">
        <f t="shared" si="38"/>
        <v/>
      </c>
      <c r="H1280" s="17"/>
      <c r="I1280" s="17"/>
      <c r="J1280" s="17"/>
      <c r="K1280" s="18" t="str">
        <f t="shared" si="39"/>
        <v/>
      </c>
      <c r="L1280" s="22" t="s">
        <v>2476</v>
      </c>
    </row>
    <row r="1281" ht="12" customHeight="1" spans="1:12">
      <c r="A1281" s="15">
        <v>1277</v>
      </c>
      <c r="B1281" s="16" t="s">
        <v>2543</v>
      </c>
      <c r="C1281" s="16" t="s">
        <v>2498</v>
      </c>
      <c r="D1281" s="17"/>
      <c r="E1281" s="17"/>
      <c r="F1281" s="17">
        <v>3.946052</v>
      </c>
      <c r="G1281" s="18" t="str">
        <f t="shared" si="38"/>
        <v/>
      </c>
      <c r="H1281" s="17"/>
      <c r="I1281" s="17"/>
      <c r="J1281" s="17"/>
      <c r="K1281" s="18" t="str">
        <f t="shared" si="39"/>
        <v/>
      </c>
      <c r="L1281" s="22" t="s">
        <v>2358</v>
      </c>
    </row>
    <row r="1282" ht="12" customHeight="1" spans="1:12">
      <c r="A1282" s="19">
        <v>1278</v>
      </c>
      <c r="B1282" s="16" t="s">
        <v>2543</v>
      </c>
      <c r="C1282" s="16" t="s">
        <v>2359</v>
      </c>
      <c r="D1282" s="17"/>
      <c r="E1282" s="17">
        <v>2</v>
      </c>
      <c r="F1282" s="17">
        <v>2</v>
      </c>
      <c r="G1282" s="18">
        <f t="shared" si="38"/>
        <v>1</v>
      </c>
      <c r="H1282" s="17"/>
      <c r="I1282" s="17"/>
      <c r="J1282" s="17"/>
      <c r="K1282" s="18" t="str">
        <f t="shared" si="39"/>
        <v/>
      </c>
      <c r="L1282" s="22" t="s">
        <v>1727</v>
      </c>
    </row>
    <row r="1283" ht="12" customHeight="1" spans="1:12">
      <c r="A1283" s="15">
        <v>1279</v>
      </c>
      <c r="B1283" s="16" t="s">
        <v>2543</v>
      </c>
      <c r="C1283" s="16" t="s">
        <v>2360</v>
      </c>
      <c r="D1283" s="17"/>
      <c r="E1283" s="17">
        <v>2.58</v>
      </c>
      <c r="F1283" s="17">
        <v>2.58</v>
      </c>
      <c r="G1283" s="18">
        <f t="shared" si="38"/>
        <v>1</v>
      </c>
      <c r="H1283" s="17"/>
      <c r="I1283" s="17"/>
      <c r="J1283" s="17"/>
      <c r="K1283" s="18" t="str">
        <f t="shared" si="39"/>
        <v/>
      </c>
      <c r="L1283" s="22" t="s">
        <v>2415</v>
      </c>
    </row>
    <row r="1284" ht="12" customHeight="1" spans="1:12">
      <c r="A1284" s="19">
        <v>1280</v>
      </c>
      <c r="B1284" s="16" t="s">
        <v>2543</v>
      </c>
      <c r="C1284" s="16" t="s">
        <v>2362</v>
      </c>
      <c r="D1284" s="17"/>
      <c r="E1284" s="17">
        <v>0.0384</v>
      </c>
      <c r="F1284" s="17">
        <v>0.0384</v>
      </c>
      <c r="G1284" s="18">
        <f t="shared" si="38"/>
        <v>1</v>
      </c>
      <c r="H1284" s="17"/>
      <c r="I1284" s="17"/>
      <c r="J1284" s="17"/>
      <c r="K1284" s="18" t="str">
        <f t="shared" si="39"/>
        <v/>
      </c>
      <c r="L1284" s="22" t="s">
        <v>2363</v>
      </c>
    </row>
    <row r="1285" ht="12" customHeight="1" spans="1:12">
      <c r="A1285" s="15">
        <v>1281</v>
      </c>
      <c r="B1285" s="16" t="s">
        <v>2543</v>
      </c>
      <c r="C1285" s="16" t="s">
        <v>2499</v>
      </c>
      <c r="D1285" s="17"/>
      <c r="E1285" s="17">
        <v>3.783608</v>
      </c>
      <c r="F1285" s="17">
        <v>3.783608</v>
      </c>
      <c r="G1285" s="18">
        <f t="shared" ref="G1285:G1348" si="40">IF(E1285=0,"",F1285/E1285)</f>
        <v>1</v>
      </c>
      <c r="H1285" s="17"/>
      <c r="I1285" s="17"/>
      <c r="J1285" s="17"/>
      <c r="K1285" s="18" t="str">
        <f t="shared" ref="K1285:K1348" si="41">IF(I1285=0,"",J1285/I1285)</f>
        <v/>
      </c>
      <c r="L1285" s="22" t="s">
        <v>2363</v>
      </c>
    </row>
    <row r="1286" ht="12" customHeight="1" spans="1:12">
      <c r="A1286" s="19">
        <v>1282</v>
      </c>
      <c r="B1286" s="16" t="s">
        <v>2543</v>
      </c>
      <c r="C1286" s="16" t="s">
        <v>2500</v>
      </c>
      <c r="D1286" s="17"/>
      <c r="E1286" s="17">
        <v>0.0141</v>
      </c>
      <c r="F1286" s="17">
        <v>0.0141</v>
      </c>
      <c r="G1286" s="18">
        <f t="shared" si="40"/>
        <v>1</v>
      </c>
      <c r="H1286" s="17"/>
      <c r="I1286" s="17"/>
      <c r="J1286" s="17"/>
      <c r="K1286" s="18" t="str">
        <f t="shared" si="41"/>
        <v/>
      </c>
      <c r="L1286" s="22" t="s">
        <v>2363</v>
      </c>
    </row>
    <row r="1287" ht="12" customHeight="1" spans="1:12">
      <c r="A1287" s="15">
        <v>1283</v>
      </c>
      <c r="B1287" s="16" t="s">
        <v>2543</v>
      </c>
      <c r="C1287" s="16" t="s">
        <v>2501</v>
      </c>
      <c r="D1287" s="17"/>
      <c r="E1287" s="17">
        <v>2.67692</v>
      </c>
      <c r="F1287" s="17">
        <v>0.28308</v>
      </c>
      <c r="G1287" s="18">
        <f t="shared" si="40"/>
        <v>0.105748397411951</v>
      </c>
      <c r="H1287" s="17"/>
      <c r="I1287" s="17"/>
      <c r="J1287" s="17"/>
      <c r="K1287" s="18" t="str">
        <f t="shared" si="41"/>
        <v/>
      </c>
      <c r="L1287" s="22" t="s">
        <v>2502</v>
      </c>
    </row>
    <row r="1288" ht="12" customHeight="1" spans="1:12">
      <c r="A1288" s="19">
        <v>1284</v>
      </c>
      <c r="B1288" s="16" t="s">
        <v>2543</v>
      </c>
      <c r="C1288" s="16" t="s">
        <v>2503</v>
      </c>
      <c r="D1288" s="17"/>
      <c r="E1288" s="17"/>
      <c r="F1288" s="17"/>
      <c r="G1288" s="18" t="str">
        <f t="shared" si="40"/>
        <v/>
      </c>
      <c r="H1288" s="17"/>
      <c r="I1288" s="17"/>
      <c r="J1288" s="17"/>
      <c r="K1288" s="18" t="str">
        <f t="shared" si="41"/>
        <v/>
      </c>
      <c r="L1288" s="22" t="s">
        <v>2502</v>
      </c>
    </row>
    <row r="1289" ht="12" customHeight="1" spans="1:12">
      <c r="A1289" s="15">
        <v>1285</v>
      </c>
      <c r="B1289" s="16" t="s">
        <v>2543</v>
      </c>
      <c r="C1289" s="16" t="s">
        <v>2530</v>
      </c>
      <c r="D1289" s="17"/>
      <c r="E1289" s="17">
        <v>65.73672</v>
      </c>
      <c r="F1289" s="17"/>
      <c r="G1289" s="18">
        <f t="shared" si="40"/>
        <v>0</v>
      </c>
      <c r="H1289" s="17"/>
      <c r="I1289" s="17"/>
      <c r="J1289" s="17"/>
      <c r="K1289" s="18" t="str">
        <f t="shared" si="41"/>
        <v/>
      </c>
      <c r="L1289" s="22" t="s">
        <v>2531</v>
      </c>
    </row>
    <row r="1290" ht="12" customHeight="1" spans="1:12">
      <c r="A1290" s="19">
        <v>1286</v>
      </c>
      <c r="B1290" s="16" t="s">
        <v>2543</v>
      </c>
      <c r="C1290" s="16" t="s">
        <v>2504</v>
      </c>
      <c r="D1290" s="17">
        <v>1.664</v>
      </c>
      <c r="E1290" s="17">
        <v>1.664</v>
      </c>
      <c r="F1290" s="17">
        <v>1.664</v>
      </c>
      <c r="G1290" s="18">
        <f t="shared" si="40"/>
        <v>1</v>
      </c>
      <c r="H1290" s="17"/>
      <c r="I1290" s="17"/>
      <c r="J1290" s="17"/>
      <c r="K1290" s="18" t="str">
        <f t="shared" si="41"/>
        <v/>
      </c>
      <c r="L1290" s="22" t="s">
        <v>2545</v>
      </c>
    </row>
    <row r="1291" ht="12" customHeight="1" spans="1:12">
      <c r="A1291" s="15">
        <v>1287</v>
      </c>
      <c r="B1291" s="16" t="s">
        <v>2543</v>
      </c>
      <c r="C1291" s="16" t="s">
        <v>2505</v>
      </c>
      <c r="D1291" s="17"/>
      <c r="E1291" s="17">
        <v>1.7116</v>
      </c>
      <c r="F1291" s="17"/>
      <c r="G1291" s="18">
        <f t="shared" si="40"/>
        <v>0</v>
      </c>
      <c r="H1291" s="17"/>
      <c r="I1291" s="17"/>
      <c r="J1291" s="17"/>
      <c r="K1291" s="18" t="str">
        <f t="shared" si="41"/>
        <v/>
      </c>
      <c r="L1291" s="22" t="s">
        <v>2506</v>
      </c>
    </row>
    <row r="1292" ht="12" customHeight="1" spans="1:12">
      <c r="A1292" s="19">
        <v>1288</v>
      </c>
      <c r="B1292" s="16" t="s">
        <v>2543</v>
      </c>
      <c r="C1292" s="16" t="s">
        <v>2507</v>
      </c>
      <c r="D1292" s="17"/>
      <c r="E1292" s="17"/>
      <c r="F1292" s="17">
        <v>0.0852</v>
      </c>
      <c r="G1292" s="18" t="str">
        <f t="shared" si="40"/>
        <v/>
      </c>
      <c r="H1292" s="17"/>
      <c r="I1292" s="17"/>
      <c r="J1292" s="17"/>
      <c r="K1292" s="18" t="str">
        <f t="shared" si="41"/>
        <v/>
      </c>
      <c r="L1292" s="22" t="s">
        <v>2508</v>
      </c>
    </row>
    <row r="1293" ht="12" customHeight="1" spans="1:12">
      <c r="A1293" s="15">
        <v>1289</v>
      </c>
      <c r="B1293" s="16" t="s">
        <v>2543</v>
      </c>
      <c r="C1293" s="16" t="s">
        <v>2509</v>
      </c>
      <c r="D1293" s="17">
        <v>0.0611</v>
      </c>
      <c r="E1293" s="17">
        <v>0.0611</v>
      </c>
      <c r="F1293" s="17">
        <v>0.0611</v>
      </c>
      <c r="G1293" s="18">
        <f t="shared" si="40"/>
        <v>1</v>
      </c>
      <c r="H1293" s="17"/>
      <c r="I1293" s="17"/>
      <c r="J1293" s="17"/>
      <c r="K1293" s="18" t="str">
        <f t="shared" si="41"/>
        <v/>
      </c>
      <c r="L1293" s="22" t="s">
        <v>2510</v>
      </c>
    </row>
    <row r="1294" ht="12" customHeight="1" spans="1:12">
      <c r="A1294" s="19">
        <v>1290</v>
      </c>
      <c r="B1294" s="16" t="s">
        <v>2543</v>
      </c>
      <c r="C1294" s="16" t="s">
        <v>2509</v>
      </c>
      <c r="D1294" s="17">
        <v>19.9823</v>
      </c>
      <c r="E1294" s="17">
        <v>24.430688</v>
      </c>
      <c r="F1294" s="17">
        <v>15.533912</v>
      </c>
      <c r="G1294" s="18">
        <f t="shared" si="40"/>
        <v>0.635836043585838</v>
      </c>
      <c r="H1294" s="17"/>
      <c r="I1294" s="17"/>
      <c r="J1294" s="17"/>
      <c r="K1294" s="18" t="str">
        <f t="shared" si="41"/>
        <v/>
      </c>
      <c r="L1294" s="22" t="s">
        <v>2544</v>
      </c>
    </row>
    <row r="1295" ht="12" customHeight="1" spans="1:12">
      <c r="A1295" s="15">
        <v>1291</v>
      </c>
      <c r="B1295" s="16" t="s">
        <v>2543</v>
      </c>
      <c r="C1295" s="16" t="s">
        <v>2535</v>
      </c>
      <c r="D1295" s="17">
        <v>8.1928</v>
      </c>
      <c r="E1295" s="17">
        <v>8.1928</v>
      </c>
      <c r="F1295" s="17">
        <v>5.4673</v>
      </c>
      <c r="G1295" s="18">
        <f t="shared" si="40"/>
        <v>0.667329850600527</v>
      </c>
      <c r="H1295" s="17"/>
      <c r="I1295" s="17"/>
      <c r="J1295" s="17"/>
      <c r="K1295" s="18" t="str">
        <f t="shared" si="41"/>
        <v/>
      </c>
      <c r="L1295" s="22" t="s">
        <v>2546</v>
      </c>
    </row>
    <row r="1296" ht="12" customHeight="1" spans="1:12">
      <c r="A1296" s="19">
        <v>1292</v>
      </c>
      <c r="B1296" s="16" t="s">
        <v>2543</v>
      </c>
      <c r="C1296" s="16" t="s">
        <v>2512</v>
      </c>
      <c r="D1296" s="17">
        <v>7.8</v>
      </c>
      <c r="E1296" s="17">
        <v>6.9442</v>
      </c>
      <c r="F1296" s="17">
        <v>6.9442</v>
      </c>
      <c r="G1296" s="18">
        <f t="shared" si="40"/>
        <v>1</v>
      </c>
      <c r="H1296" s="17"/>
      <c r="I1296" s="17"/>
      <c r="J1296" s="17"/>
      <c r="K1296" s="18" t="str">
        <f t="shared" si="41"/>
        <v/>
      </c>
      <c r="L1296" s="22" t="s">
        <v>2547</v>
      </c>
    </row>
    <row r="1297" ht="12" customHeight="1" spans="1:12">
      <c r="A1297" s="15">
        <v>1293</v>
      </c>
      <c r="B1297" s="16" t="s">
        <v>2548</v>
      </c>
      <c r="C1297" s="16" t="s">
        <v>2549</v>
      </c>
      <c r="D1297" s="17"/>
      <c r="E1297" s="17"/>
      <c r="F1297" s="17"/>
      <c r="G1297" s="18" t="str">
        <f t="shared" si="40"/>
        <v/>
      </c>
      <c r="H1297" s="17">
        <v>404</v>
      </c>
      <c r="I1297" s="17">
        <v>404</v>
      </c>
      <c r="J1297" s="17">
        <v>404</v>
      </c>
      <c r="K1297" s="18">
        <f t="shared" si="41"/>
        <v>1</v>
      </c>
      <c r="L1297" s="22" t="s">
        <v>2550</v>
      </c>
    </row>
    <row r="1298" ht="12" customHeight="1" spans="1:12">
      <c r="A1298" s="19">
        <v>1294</v>
      </c>
      <c r="B1298" s="16" t="s">
        <v>2548</v>
      </c>
      <c r="C1298" s="16" t="s">
        <v>2549</v>
      </c>
      <c r="D1298" s="17"/>
      <c r="E1298" s="17"/>
      <c r="F1298" s="17"/>
      <c r="G1298" s="18" t="str">
        <f t="shared" si="40"/>
        <v/>
      </c>
      <c r="H1298" s="17"/>
      <c r="I1298" s="17">
        <v>5596</v>
      </c>
      <c r="J1298" s="17">
        <v>5596</v>
      </c>
      <c r="K1298" s="18">
        <f t="shared" si="41"/>
        <v>1</v>
      </c>
      <c r="L1298" s="22" t="s">
        <v>2551</v>
      </c>
    </row>
    <row r="1299" ht="12" customHeight="1" spans="1:12">
      <c r="A1299" s="15">
        <v>1295</v>
      </c>
      <c r="B1299" s="16" t="s">
        <v>2552</v>
      </c>
      <c r="C1299" s="16" t="s">
        <v>649</v>
      </c>
      <c r="D1299" s="17">
        <v>0.2</v>
      </c>
      <c r="E1299" s="17">
        <v>0.2</v>
      </c>
      <c r="F1299" s="17"/>
      <c r="G1299" s="18">
        <f t="shared" si="40"/>
        <v>0</v>
      </c>
      <c r="H1299" s="17"/>
      <c r="I1299" s="17"/>
      <c r="J1299" s="17"/>
      <c r="K1299" s="18" t="str">
        <f t="shared" si="41"/>
        <v/>
      </c>
      <c r="L1299" s="22" t="s">
        <v>690</v>
      </c>
    </row>
    <row r="1300" ht="12" customHeight="1" spans="1:12">
      <c r="A1300" s="19">
        <v>1296</v>
      </c>
      <c r="B1300" s="16" t="s">
        <v>2552</v>
      </c>
      <c r="C1300" s="16" t="s">
        <v>2553</v>
      </c>
      <c r="D1300" s="17"/>
      <c r="E1300" s="17">
        <v>2.2413</v>
      </c>
      <c r="F1300" s="17">
        <v>1.7587</v>
      </c>
      <c r="G1300" s="18">
        <f t="shared" si="40"/>
        <v>0.784678534778923</v>
      </c>
      <c r="H1300" s="17"/>
      <c r="I1300" s="17"/>
      <c r="J1300" s="17"/>
      <c r="K1300" s="18" t="str">
        <f t="shared" si="41"/>
        <v/>
      </c>
      <c r="L1300" s="22" t="s">
        <v>2554</v>
      </c>
    </row>
    <row r="1301" ht="12" customHeight="1" spans="1:12">
      <c r="A1301" s="15">
        <v>1297</v>
      </c>
      <c r="B1301" s="16" t="s">
        <v>2552</v>
      </c>
      <c r="C1301" s="16" t="s">
        <v>2555</v>
      </c>
      <c r="D1301" s="17"/>
      <c r="E1301" s="17">
        <v>7.438</v>
      </c>
      <c r="F1301" s="17">
        <v>2.562</v>
      </c>
      <c r="G1301" s="18">
        <f t="shared" si="40"/>
        <v>0.344447432105405</v>
      </c>
      <c r="H1301" s="17"/>
      <c r="I1301" s="17"/>
      <c r="J1301" s="17"/>
      <c r="K1301" s="18" t="str">
        <f t="shared" si="41"/>
        <v/>
      </c>
      <c r="L1301" s="22" t="s">
        <v>2556</v>
      </c>
    </row>
    <row r="1302" ht="12" customHeight="1" spans="1:12">
      <c r="A1302" s="19">
        <v>1298</v>
      </c>
      <c r="B1302" s="16" t="s">
        <v>2552</v>
      </c>
      <c r="C1302" s="16" t="s">
        <v>1393</v>
      </c>
      <c r="D1302" s="17">
        <v>5.76</v>
      </c>
      <c r="E1302" s="17">
        <v>5.76</v>
      </c>
      <c r="F1302" s="17">
        <v>5.7445</v>
      </c>
      <c r="G1302" s="18">
        <f t="shared" si="40"/>
        <v>0.997309027777778</v>
      </c>
      <c r="H1302" s="17"/>
      <c r="I1302" s="17"/>
      <c r="J1302" s="17"/>
      <c r="K1302" s="18" t="str">
        <f t="shared" si="41"/>
        <v/>
      </c>
      <c r="L1302" s="22" t="s">
        <v>690</v>
      </c>
    </row>
    <row r="1303" ht="12" customHeight="1" spans="1:12">
      <c r="A1303" s="15">
        <v>1299</v>
      </c>
      <c r="B1303" s="16" t="s">
        <v>2552</v>
      </c>
      <c r="C1303" s="16" t="s">
        <v>2519</v>
      </c>
      <c r="D1303" s="17">
        <v>5</v>
      </c>
      <c r="E1303" s="17">
        <v>5</v>
      </c>
      <c r="F1303" s="17">
        <v>4.55835</v>
      </c>
      <c r="G1303" s="18">
        <f t="shared" si="40"/>
        <v>0.91167</v>
      </c>
      <c r="H1303" s="17"/>
      <c r="I1303" s="17"/>
      <c r="J1303" s="17"/>
      <c r="K1303" s="18" t="str">
        <f t="shared" si="41"/>
        <v/>
      </c>
      <c r="L1303" s="22" t="s">
        <v>690</v>
      </c>
    </row>
    <row r="1304" ht="12" customHeight="1" spans="1:12">
      <c r="A1304" s="19">
        <v>1300</v>
      </c>
      <c r="B1304" s="16" t="s">
        <v>2557</v>
      </c>
      <c r="C1304" s="16" t="s">
        <v>2558</v>
      </c>
      <c r="D1304" s="17">
        <v>0.6</v>
      </c>
      <c r="E1304" s="17">
        <v>0.6</v>
      </c>
      <c r="F1304" s="17">
        <v>0.599</v>
      </c>
      <c r="G1304" s="18">
        <f t="shared" si="40"/>
        <v>0.998333333333333</v>
      </c>
      <c r="H1304" s="17"/>
      <c r="I1304" s="17"/>
      <c r="J1304" s="17"/>
      <c r="K1304" s="18" t="str">
        <f t="shared" si="41"/>
        <v/>
      </c>
      <c r="L1304" s="22" t="s">
        <v>2559</v>
      </c>
    </row>
    <row r="1305" ht="12" customHeight="1" spans="1:12">
      <c r="A1305" s="15">
        <v>1301</v>
      </c>
      <c r="B1305" s="16" t="s">
        <v>2557</v>
      </c>
      <c r="C1305" s="16" t="s">
        <v>2560</v>
      </c>
      <c r="D1305" s="17">
        <v>80</v>
      </c>
      <c r="E1305" s="17">
        <v>80</v>
      </c>
      <c r="F1305" s="17">
        <v>64.499812</v>
      </c>
      <c r="G1305" s="18">
        <f t="shared" si="40"/>
        <v>0.80624765</v>
      </c>
      <c r="H1305" s="17"/>
      <c r="I1305" s="17"/>
      <c r="J1305" s="17"/>
      <c r="K1305" s="18" t="str">
        <f t="shared" si="41"/>
        <v/>
      </c>
      <c r="L1305" s="22" t="s">
        <v>2561</v>
      </c>
    </row>
    <row r="1306" ht="12" customHeight="1" spans="1:12">
      <c r="A1306" s="19">
        <v>1302</v>
      </c>
      <c r="B1306" s="16" t="s">
        <v>2557</v>
      </c>
      <c r="C1306" s="16" t="s">
        <v>2562</v>
      </c>
      <c r="D1306" s="17">
        <v>1.5</v>
      </c>
      <c r="E1306" s="17">
        <v>1.5</v>
      </c>
      <c r="F1306" s="17">
        <v>1.5</v>
      </c>
      <c r="G1306" s="18">
        <f t="shared" si="40"/>
        <v>1</v>
      </c>
      <c r="H1306" s="17"/>
      <c r="I1306" s="17"/>
      <c r="J1306" s="17"/>
      <c r="K1306" s="18" t="str">
        <f t="shared" si="41"/>
        <v/>
      </c>
      <c r="L1306" s="22" t="s">
        <v>2559</v>
      </c>
    </row>
    <row r="1307" ht="12" customHeight="1" spans="1:12">
      <c r="A1307" s="15">
        <v>1303</v>
      </c>
      <c r="B1307" s="16" t="s">
        <v>2557</v>
      </c>
      <c r="C1307" s="16" t="s">
        <v>2563</v>
      </c>
      <c r="D1307" s="17">
        <v>6</v>
      </c>
      <c r="E1307" s="17">
        <v>6</v>
      </c>
      <c r="F1307" s="17">
        <v>5.1446</v>
      </c>
      <c r="G1307" s="18">
        <f t="shared" si="40"/>
        <v>0.857433333333333</v>
      </c>
      <c r="H1307" s="17"/>
      <c r="I1307" s="17"/>
      <c r="J1307" s="17"/>
      <c r="K1307" s="18" t="str">
        <f t="shared" si="41"/>
        <v/>
      </c>
      <c r="L1307" s="22" t="s">
        <v>2559</v>
      </c>
    </row>
    <row r="1308" ht="12" customHeight="1" spans="1:12">
      <c r="A1308" s="19">
        <v>1304</v>
      </c>
      <c r="B1308" s="16" t="s">
        <v>2564</v>
      </c>
      <c r="C1308" s="16" t="s">
        <v>2565</v>
      </c>
      <c r="D1308" s="17"/>
      <c r="E1308" s="17">
        <v>10</v>
      </c>
      <c r="F1308" s="17">
        <v>10</v>
      </c>
      <c r="G1308" s="18">
        <f t="shared" si="40"/>
        <v>1</v>
      </c>
      <c r="H1308" s="17"/>
      <c r="I1308" s="17"/>
      <c r="J1308" s="17"/>
      <c r="K1308" s="18" t="str">
        <f t="shared" si="41"/>
        <v/>
      </c>
      <c r="L1308" s="22" t="s">
        <v>1727</v>
      </c>
    </row>
    <row r="1309" ht="12" customHeight="1" spans="1:12">
      <c r="A1309" s="15">
        <v>1305</v>
      </c>
      <c r="B1309" s="16" t="s">
        <v>2564</v>
      </c>
      <c r="C1309" s="16" t="s">
        <v>2566</v>
      </c>
      <c r="D1309" s="17">
        <v>1</v>
      </c>
      <c r="E1309" s="17">
        <v>1</v>
      </c>
      <c r="F1309" s="17"/>
      <c r="G1309" s="18">
        <f t="shared" si="40"/>
        <v>0</v>
      </c>
      <c r="H1309" s="17"/>
      <c r="I1309" s="17"/>
      <c r="J1309" s="17"/>
      <c r="K1309" s="18" t="str">
        <f t="shared" si="41"/>
        <v/>
      </c>
      <c r="L1309" s="22" t="s">
        <v>2061</v>
      </c>
    </row>
    <row r="1310" ht="12" customHeight="1" spans="1:12">
      <c r="A1310" s="19">
        <v>1306</v>
      </c>
      <c r="B1310" s="16" t="s">
        <v>2564</v>
      </c>
      <c r="C1310" s="16" t="s">
        <v>2567</v>
      </c>
      <c r="D1310" s="17"/>
      <c r="E1310" s="17">
        <v>60</v>
      </c>
      <c r="F1310" s="17">
        <v>60</v>
      </c>
      <c r="G1310" s="18">
        <f t="shared" si="40"/>
        <v>1</v>
      </c>
      <c r="H1310" s="17"/>
      <c r="I1310" s="17"/>
      <c r="J1310" s="17"/>
      <c r="K1310" s="18" t="str">
        <f t="shared" si="41"/>
        <v/>
      </c>
      <c r="L1310" s="22" t="s">
        <v>2568</v>
      </c>
    </row>
    <row r="1311" ht="12" customHeight="1" spans="1:12">
      <c r="A1311" s="15">
        <v>1307</v>
      </c>
      <c r="B1311" s="16" t="s">
        <v>2564</v>
      </c>
      <c r="C1311" s="16" t="s">
        <v>2569</v>
      </c>
      <c r="D1311" s="17"/>
      <c r="E1311" s="17">
        <v>6</v>
      </c>
      <c r="F1311" s="17">
        <v>6</v>
      </c>
      <c r="G1311" s="18">
        <f t="shared" si="40"/>
        <v>1</v>
      </c>
      <c r="H1311" s="17"/>
      <c r="I1311" s="17"/>
      <c r="J1311" s="17"/>
      <c r="K1311" s="18" t="str">
        <f t="shared" si="41"/>
        <v/>
      </c>
      <c r="L1311" s="22" t="s">
        <v>2570</v>
      </c>
    </row>
    <row r="1312" ht="12" customHeight="1" spans="1:12">
      <c r="A1312" s="19">
        <v>1308</v>
      </c>
      <c r="B1312" s="16" t="s">
        <v>2564</v>
      </c>
      <c r="C1312" s="16" t="s">
        <v>2571</v>
      </c>
      <c r="D1312" s="17"/>
      <c r="E1312" s="17">
        <v>15.046115</v>
      </c>
      <c r="F1312" s="17">
        <v>14.953885</v>
      </c>
      <c r="G1312" s="18">
        <f t="shared" si="40"/>
        <v>0.993870178448058</v>
      </c>
      <c r="H1312" s="17"/>
      <c r="I1312" s="17"/>
      <c r="J1312" s="17"/>
      <c r="K1312" s="18" t="str">
        <f t="shared" si="41"/>
        <v/>
      </c>
      <c r="L1312" s="22" t="s">
        <v>2572</v>
      </c>
    </row>
    <row r="1313" ht="12" customHeight="1" spans="1:12">
      <c r="A1313" s="15">
        <v>1309</v>
      </c>
      <c r="B1313" s="16" t="s">
        <v>2564</v>
      </c>
      <c r="C1313" s="16" t="s">
        <v>2573</v>
      </c>
      <c r="D1313" s="17"/>
      <c r="E1313" s="17">
        <v>2</v>
      </c>
      <c r="F1313" s="17"/>
      <c r="G1313" s="18">
        <f t="shared" si="40"/>
        <v>0</v>
      </c>
      <c r="H1313" s="17"/>
      <c r="I1313" s="17"/>
      <c r="J1313" s="17"/>
      <c r="K1313" s="18" t="str">
        <f t="shared" si="41"/>
        <v/>
      </c>
      <c r="L1313" s="22" t="s">
        <v>2574</v>
      </c>
    </row>
    <row r="1314" ht="12" customHeight="1" spans="1:12">
      <c r="A1314" s="19">
        <v>1310</v>
      </c>
      <c r="B1314" s="16" t="s">
        <v>2564</v>
      </c>
      <c r="C1314" s="16" t="s">
        <v>2575</v>
      </c>
      <c r="D1314" s="17">
        <v>0.75</v>
      </c>
      <c r="E1314" s="17">
        <v>0.75</v>
      </c>
      <c r="F1314" s="17">
        <v>0.7</v>
      </c>
      <c r="G1314" s="18">
        <f t="shared" si="40"/>
        <v>0.933333333333333</v>
      </c>
      <c r="H1314" s="17"/>
      <c r="I1314" s="17"/>
      <c r="J1314" s="17"/>
      <c r="K1314" s="18" t="str">
        <f t="shared" si="41"/>
        <v/>
      </c>
      <c r="L1314" s="22" t="s">
        <v>2576</v>
      </c>
    </row>
    <row r="1315" ht="12" customHeight="1" spans="1:12">
      <c r="A1315" s="15">
        <v>1311</v>
      </c>
      <c r="B1315" s="16" t="s">
        <v>2564</v>
      </c>
      <c r="C1315" s="16" t="s">
        <v>2577</v>
      </c>
      <c r="D1315" s="17">
        <v>2.223</v>
      </c>
      <c r="E1315" s="17">
        <v>2.223</v>
      </c>
      <c r="F1315" s="17">
        <v>2.223</v>
      </c>
      <c r="G1315" s="18">
        <f t="shared" si="40"/>
        <v>1</v>
      </c>
      <c r="H1315" s="17"/>
      <c r="I1315" s="17"/>
      <c r="J1315" s="17"/>
      <c r="K1315" s="18" t="str">
        <f t="shared" si="41"/>
        <v/>
      </c>
      <c r="L1315" s="22" t="s">
        <v>2578</v>
      </c>
    </row>
    <row r="1316" ht="12" customHeight="1" spans="1:12">
      <c r="A1316" s="19">
        <v>1312</v>
      </c>
      <c r="B1316" s="16" t="s">
        <v>2564</v>
      </c>
      <c r="C1316" s="16" t="s">
        <v>2579</v>
      </c>
      <c r="D1316" s="17"/>
      <c r="E1316" s="17">
        <v>12.379836</v>
      </c>
      <c r="F1316" s="17">
        <v>1.557164</v>
      </c>
      <c r="G1316" s="18">
        <f t="shared" si="40"/>
        <v>0.125782280152984</v>
      </c>
      <c r="H1316" s="17"/>
      <c r="I1316" s="17"/>
      <c r="J1316" s="17"/>
      <c r="K1316" s="18" t="str">
        <f t="shared" si="41"/>
        <v/>
      </c>
      <c r="L1316" s="22" t="s">
        <v>2580</v>
      </c>
    </row>
    <row r="1317" ht="12" customHeight="1" spans="1:12">
      <c r="A1317" s="15">
        <v>1313</v>
      </c>
      <c r="B1317" s="16" t="s">
        <v>2564</v>
      </c>
      <c r="C1317" s="16" t="s">
        <v>731</v>
      </c>
      <c r="D1317" s="17">
        <v>5.8</v>
      </c>
      <c r="E1317" s="17">
        <v>5.8</v>
      </c>
      <c r="F1317" s="17">
        <v>4.85325</v>
      </c>
      <c r="G1317" s="18">
        <f t="shared" si="40"/>
        <v>0.83676724137931</v>
      </c>
      <c r="H1317" s="17"/>
      <c r="I1317" s="17"/>
      <c r="J1317" s="17"/>
      <c r="K1317" s="18" t="str">
        <f t="shared" si="41"/>
        <v/>
      </c>
      <c r="L1317" s="22" t="s">
        <v>2581</v>
      </c>
    </row>
    <row r="1318" ht="12" customHeight="1" spans="1:12">
      <c r="A1318" s="19">
        <v>1314</v>
      </c>
      <c r="B1318" s="16" t="s">
        <v>2564</v>
      </c>
      <c r="C1318" s="16" t="s">
        <v>2582</v>
      </c>
      <c r="D1318" s="17"/>
      <c r="E1318" s="17">
        <v>9</v>
      </c>
      <c r="F1318" s="17">
        <v>9</v>
      </c>
      <c r="G1318" s="18">
        <f t="shared" si="40"/>
        <v>1</v>
      </c>
      <c r="H1318" s="17"/>
      <c r="I1318" s="17"/>
      <c r="J1318" s="17"/>
      <c r="K1318" s="18" t="str">
        <f t="shared" si="41"/>
        <v/>
      </c>
      <c r="L1318" s="22" t="s">
        <v>2583</v>
      </c>
    </row>
    <row r="1319" ht="12" customHeight="1" spans="1:12">
      <c r="A1319" s="15">
        <v>1315</v>
      </c>
      <c r="B1319" s="16" t="s">
        <v>2564</v>
      </c>
      <c r="C1319" s="16" t="s">
        <v>2584</v>
      </c>
      <c r="D1319" s="17">
        <v>2</v>
      </c>
      <c r="E1319" s="17">
        <v>2</v>
      </c>
      <c r="F1319" s="17">
        <v>0.994</v>
      </c>
      <c r="G1319" s="18">
        <f t="shared" si="40"/>
        <v>0.497</v>
      </c>
      <c r="H1319" s="17"/>
      <c r="I1319" s="17"/>
      <c r="J1319" s="17"/>
      <c r="K1319" s="18" t="str">
        <f t="shared" si="41"/>
        <v/>
      </c>
      <c r="L1319" s="22" t="s">
        <v>2585</v>
      </c>
    </row>
    <row r="1320" ht="12" customHeight="1" spans="1:12">
      <c r="A1320" s="19">
        <v>1316</v>
      </c>
      <c r="B1320" s="16" t="s">
        <v>2564</v>
      </c>
      <c r="C1320" s="16" t="s">
        <v>2586</v>
      </c>
      <c r="D1320" s="17">
        <v>32.58</v>
      </c>
      <c r="E1320" s="17">
        <v>32.58</v>
      </c>
      <c r="F1320" s="17">
        <v>32.332</v>
      </c>
      <c r="G1320" s="18">
        <f t="shared" si="40"/>
        <v>0.992387968078576</v>
      </c>
      <c r="H1320" s="17"/>
      <c r="I1320" s="17"/>
      <c r="J1320" s="17"/>
      <c r="K1320" s="18" t="str">
        <f t="shared" si="41"/>
        <v/>
      </c>
      <c r="L1320" s="22" t="s">
        <v>2587</v>
      </c>
    </row>
    <row r="1321" ht="12" customHeight="1" spans="1:12">
      <c r="A1321" s="15">
        <v>1317</v>
      </c>
      <c r="B1321" s="16" t="s">
        <v>2564</v>
      </c>
      <c r="C1321" s="16" t="s">
        <v>2588</v>
      </c>
      <c r="D1321" s="17"/>
      <c r="E1321" s="17">
        <v>10</v>
      </c>
      <c r="F1321" s="17">
        <v>9.946213</v>
      </c>
      <c r="G1321" s="18">
        <f t="shared" si="40"/>
        <v>0.9946213</v>
      </c>
      <c r="H1321" s="17"/>
      <c r="I1321" s="17"/>
      <c r="J1321" s="17"/>
      <c r="K1321" s="18" t="str">
        <f t="shared" si="41"/>
        <v/>
      </c>
      <c r="L1321" s="22" t="s">
        <v>2589</v>
      </c>
    </row>
    <row r="1322" ht="12" customHeight="1" spans="1:12">
      <c r="A1322" s="19">
        <v>1318</v>
      </c>
      <c r="B1322" s="16" t="s">
        <v>2564</v>
      </c>
      <c r="C1322" s="16" t="s">
        <v>2588</v>
      </c>
      <c r="D1322" s="17">
        <v>81</v>
      </c>
      <c r="E1322" s="17">
        <v>71</v>
      </c>
      <c r="F1322" s="17">
        <v>71</v>
      </c>
      <c r="G1322" s="18">
        <f t="shared" si="40"/>
        <v>1</v>
      </c>
      <c r="H1322" s="17"/>
      <c r="I1322" s="17"/>
      <c r="J1322" s="17"/>
      <c r="K1322" s="18" t="str">
        <f t="shared" si="41"/>
        <v/>
      </c>
      <c r="L1322" s="22" t="s">
        <v>2587</v>
      </c>
    </row>
    <row r="1323" ht="12" customHeight="1" spans="1:12">
      <c r="A1323" s="15">
        <v>1319</v>
      </c>
      <c r="B1323" s="16" t="s">
        <v>2564</v>
      </c>
      <c r="C1323" s="16" t="s">
        <v>2590</v>
      </c>
      <c r="D1323" s="17">
        <v>1</v>
      </c>
      <c r="E1323" s="17">
        <v>1</v>
      </c>
      <c r="F1323" s="17"/>
      <c r="G1323" s="18">
        <f t="shared" si="40"/>
        <v>0</v>
      </c>
      <c r="H1323" s="17"/>
      <c r="I1323" s="17"/>
      <c r="J1323" s="17"/>
      <c r="K1323" s="18" t="str">
        <f t="shared" si="41"/>
        <v/>
      </c>
      <c r="L1323" s="22" t="s">
        <v>2587</v>
      </c>
    </row>
    <row r="1324" ht="12" customHeight="1" spans="1:12">
      <c r="A1324" s="19">
        <v>1320</v>
      </c>
      <c r="B1324" s="16" t="s">
        <v>2564</v>
      </c>
      <c r="C1324" s="16" t="s">
        <v>2591</v>
      </c>
      <c r="D1324" s="17">
        <v>39.75</v>
      </c>
      <c r="E1324" s="17">
        <v>39.75</v>
      </c>
      <c r="F1324" s="17">
        <v>36.28</v>
      </c>
      <c r="G1324" s="18">
        <f t="shared" si="40"/>
        <v>0.912704402515723</v>
      </c>
      <c r="H1324" s="17"/>
      <c r="I1324" s="17"/>
      <c r="J1324" s="17"/>
      <c r="K1324" s="18" t="str">
        <f t="shared" si="41"/>
        <v/>
      </c>
      <c r="L1324" s="22" t="s">
        <v>2587</v>
      </c>
    </row>
    <row r="1325" ht="12" customHeight="1" spans="1:12">
      <c r="A1325" s="15">
        <v>1321</v>
      </c>
      <c r="B1325" s="16" t="s">
        <v>2564</v>
      </c>
      <c r="C1325" s="16" t="s">
        <v>2592</v>
      </c>
      <c r="D1325" s="17">
        <v>18.37</v>
      </c>
      <c r="E1325" s="17">
        <v>18.37</v>
      </c>
      <c r="F1325" s="17">
        <v>18.368</v>
      </c>
      <c r="G1325" s="18">
        <f t="shared" si="40"/>
        <v>0.999891126837234</v>
      </c>
      <c r="H1325" s="17"/>
      <c r="I1325" s="17"/>
      <c r="J1325" s="17"/>
      <c r="K1325" s="18" t="str">
        <f t="shared" si="41"/>
        <v/>
      </c>
      <c r="L1325" s="22" t="s">
        <v>2587</v>
      </c>
    </row>
    <row r="1326" ht="12" customHeight="1" spans="1:12">
      <c r="A1326" s="19">
        <v>1322</v>
      </c>
      <c r="B1326" s="16" t="s">
        <v>2564</v>
      </c>
      <c r="C1326" s="16" t="s">
        <v>2593</v>
      </c>
      <c r="D1326" s="17">
        <v>10</v>
      </c>
      <c r="E1326" s="17">
        <v>10</v>
      </c>
      <c r="F1326" s="17">
        <v>10</v>
      </c>
      <c r="G1326" s="18">
        <f t="shared" si="40"/>
        <v>1</v>
      </c>
      <c r="H1326" s="17"/>
      <c r="I1326" s="17"/>
      <c r="J1326" s="17"/>
      <c r="K1326" s="18" t="str">
        <f t="shared" si="41"/>
        <v/>
      </c>
      <c r="L1326" s="22" t="s">
        <v>2594</v>
      </c>
    </row>
    <row r="1327" ht="12" customHeight="1" spans="1:12">
      <c r="A1327" s="15">
        <v>1323</v>
      </c>
      <c r="B1327" s="16" t="s">
        <v>2564</v>
      </c>
      <c r="C1327" s="16" t="s">
        <v>2595</v>
      </c>
      <c r="D1327" s="17">
        <v>13</v>
      </c>
      <c r="E1327" s="17">
        <v>8.5</v>
      </c>
      <c r="F1327" s="17">
        <v>8.44</v>
      </c>
      <c r="G1327" s="18">
        <f t="shared" si="40"/>
        <v>0.992941176470588</v>
      </c>
      <c r="H1327" s="17"/>
      <c r="I1327" s="17"/>
      <c r="J1327" s="17"/>
      <c r="K1327" s="18" t="str">
        <f t="shared" si="41"/>
        <v/>
      </c>
      <c r="L1327" s="22" t="s">
        <v>2596</v>
      </c>
    </row>
    <row r="1328" ht="12" customHeight="1" spans="1:12">
      <c r="A1328" s="19">
        <v>1324</v>
      </c>
      <c r="B1328" s="16" t="s">
        <v>2564</v>
      </c>
      <c r="C1328" s="16" t="s">
        <v>2597</v>
      </c>
      <c r="D1328" s="17">
        <v>3</v>
      </c>
      <c r="E1328" s="17">
        <v>3</v>
      </c>
      <c r="F1328" s="17">
        <v>0.912</v>
      </c>
      <c r="G1328" s="18">
        <f t="shared" si="40"/>
        <v>0.304</v>
      </c>
      <c r="H1328" s="17"/>
      <c r="I1328" s="17"/>
      <c r="J1328" s="17"/>
      <c r="K1328" s="18" t="str">
        <f t="shared" si="41"/>
        <v/>
      </c>
      <c r="L1328" s="22" t="s">
        <v>2598</v>
      </c>
    </row>
    <row r="1329" ht="12" customHeight="1" spans="1:12">
      <c r="A1329" s="15">
        <v>1325</v>
      </c>
      <c r="B1329" s="16" t="s">
        <v>2564</v>
      </c>
      <c r="C1329" s="16" t="s">
        <v>2599</v>
      </c>
      <c r="D1329" s="17">
        <v>2</v>
      </c>
      <c r="E1329" s="17">
        <v>2</v>
      </c>
      <c r="F1329" s="17">
        <v>0.7</v>
      </c>
      <c r="G1329" s="18">
        <f t="shared" si="40"/>
        <v>0.35</v>
      </c>
      <c r="H1329" s="17"/>
      <c r="I1329" s="17"/>
      <c r="J1329" s="17"/>
      <c r="K1329" s="18" t="str">
        <f t="shared" si="41"/>
        <v/>
      </c>
      <c r="L1329" s="22" t="s">
        <v>2587</v>
      </c>
    </row>
    <row r="1330" ht="12" customHeight="1" spans="1:12">
      <c r="A1330" s="19">
        <v>1326</v>
      </c>
      <c r="B1330" s="16" t="s">
        <v>2564</v>
      </c>
      <c r="C1330" s="16" t="s">
        <v>2600</v>
      </c>
      <c r="D1330" s="17">
        <v>7.5</v>
      </c>
      <c r="E1330" s="17">
        <v>7.5</v>
      </c>
      <c r="F1330" s="17">
        <v>4</v>
      </c>
      <c r="G1330" s="18">
        <f t="shared" si="40"/>
        <v>0.533333333333333</v>
      </c>
      <c r="H1330" s="17"/>
      <c r="I1330" s="17"/>
      <c r="J1330" s="17"/>
      <c r="K1330" s="18" t="str">
        <f t="shared" si="41"/>
        <v/>
      </c>
      <c r="L1330" s="22" t="s">
        <v>2587</v>
      </c>
    </row>
    <row r="1331" ht="12" customHeight="1" spans="1:12">
      <c r="A1331" s="15">
        <v>1327</v>
      </c>
      <c r="B1331" s="16" t="s">
        <v>2564</v>
      </c>
      <c r="C1331" s="16" t="s">
        <v>2601</v>
      </c>
      <c r="D1331" s="17">
        <v>58</v>
      </c>
      <c r="E1331" s="17">
        <v>58</v>
      </c>
      <c r="F1331" s="17">
        <v>57.772</v>
      </c>
      <c r="G1331" s="18">
        <f t="shared" si="40"/>
        <v>0.996068965517241</v>
      </c>
      <c r="H1331" s="17"/>
      <c r="I1331" s="17"/>
      <c r="J1331" s="17"/>
      <c r="K1331" s="18" t="str">
        <f t="shared" si="41"/>
        <v/>
      </c>
      <c r="L1331" s="22" t="s">
        <v>2602</v>
      </c>
    </row>
    <row r="1332" ht="12" customHeight="1" spans="1:12">
      <c r="A1332" s="19">
        <v>1328</v>
      </c>
      <c r="B1332" s="16" t="s">
        <v>2564</v>
      </c>
      <c r="C1332" s="16" t="s">
        <v>2603</v>
      </c>
      <c r="D1332" s="17">
        <v>26.5</v>
      </c>
      <c r="E1332" s="17">
        <v>26.5</v>
      </c>
      <c r="F1332" s="17">
        <v>22.242183</v>
      </c>
      <c r="G1332" s="18">
        <f t="shared" si="40"/>
        <v>0.839327660377359</v>
      </c>
      <c r="H1332" s="17"/>
      <c r="I1332" s="17"/>
      <c r="J1332" s="17"/>
      <c r="K1332" s="18" t="str">
        <f t="shared" si="41"/>
        <v/>
      </c>
      <c r="L1332" s="22" t="s">
        <v>2604</v>
      </c>
    </row>
    <row r="1333" ht="12" customHeight="1" spans="1:12">
      <c r="A1333" s="15">
        <v>1329</v>
      </c>
      <c r="B1333" s="16" t="s">
        <v>2605</v>
      </c>
      <c r="C1333" s="16" t="s">
        <v>2606</v>
      </c>
      <c r="D1333" s="17">
        <v>3.5</v>
      </c>
      <c r="E1333" s="17">
        <v>3.5</v>
      </c>
      <c r="F1333" s="17">
        <v>2.454206</v>
      </c>
      <c r="G1333" s="18">
        <f t="shared" si="40"/>
        <v>0.701201714285714</v>
      </c>
      <c r="H1333" s="17"/>
      <c r="I1333" s="17"/>
      <c r="J1333" s="17"/>
      <c r="K1333" s="18" t="str">
        <f t="shared" si="41"/>
        <v/>
      </c>
      <c r="L1333" s="22" t="s">
        <v>2587</v>
      </c>
    </row>
    <row r="1334" ht="12" customHeight="1" spans="1:12">
      <c r="A1334" s="19">
        <v>1330</v>
      </c>
      <c r="B1334" s="16" t="s">
        <v>2607</v>
      </c>
      <c r="C1334" s="16" t="s">
        <v>2608</v>
      </c>
      <c r="D1334" s="17"/>
      <c r="E1334" s="17">
        <v>6.45</v>
      </c>
      <c r="F1334" s="17">
        <v>6.44</v>
      </c>
      <c r="G1334" s="18">
        <f t="shared" si="40"/>
        <v>0.998449612403101</v>
      </c>
      <c r="H1334" s="17"/>
      <c r="I1334" s="17"/>
      <c r="J1334" s="17"/>
      <c r="K1334" s="18" t="str">
        <f t="shared" si="41"/>
        <v/>
      </c>
      <c r="L1334" s="22" t="s">
        <v>2609</v>
      </c>
    </row>
    <row r="1335" ht="12" customHeight="1" spans="1:12">
      <c r="A1335" s="15">
        <v>1331</v>
      </c>
      <c r="B1335" s="16" t="s">
        <v>2607</v>
      </c>
      <c r="C1335" s="16" t="s">
        <v>2610</v>
      </c>
      <c r="D1335" s="17">
        <v>0.1</v>
      </c>
      <c r="E1335" s="17">
        <v>0.1</v>
      </c>
      <c r="F1335" s="17">
        <v>0.09854</v>
      </c>
      <c r="G1335" s="18">
        <f t="shared" si="40"/>
        <v>0.9854</v>
      </c>
      <c r="H1335" s="17"/>
      <c r="I1335" s="17"/>
      <c r="J1335" s="17"/>
      <c r="K1335" s="18" t="str">
        <f t="shared" si="41"/>
        <v/>
      </c>
      <c r="L1335" s="22" t="s">
        <v>690</v>
      </c>
    </row>
    <row r="1336" ht="12" customHeight="1" spans="1:12">
      <c r="A1336" s="19">
        <v>1332</v>
      </c>
      <c r="B1336" s="16" t="s">
        <v>2607</v>
      </c>
      <c r="C1336" s="16" t="s">
        <v>2611</v>
      </c>
      <c r="D1336" s="17">
        <v>26.11</v>
      </c>
      <c r="E1336" s="17">
        <v>26.11</v>
      </c>
      <c r="F1336" s="17">
        <v>25.8106</v>
      </c>
      <c r="G1336" s="18">
        <f t="shared" si="40"/>
        <v>0.988533129069322</v>
      </c>
      <c r="H1336" s="17"/>
      <c r="I1336" s="17"/>
      <c r="J1336" s="17"/>
      <c r="K1336" s="18" t="str">
        <f t="shared" si="41"/>
        <v/>
      </c>
      <c r="L1336" s="22" t="s">
        <v>690</v>
      </c>
    </row>
    <row r="1337" ht="12" customHeight="1" spans="1:12">
      <c r="A1337" s="15">
        <v>1333</v>
      </c>
      <c r="B1337" s="16" t="s">
        <v>2607</v>
      </c>
      <c r="C1337" s="16" t="s">
        <v>2612</v>
      </c>
      <c r="D1337" s="17">
        <v>8</v>
      </c>
      <c r="E1337" s="17">
        <v>8</v>
      </c>
      <c r="F1337" s="17">
        <v>8</v>
      </c>
      <c r="G1337" s="18">
        <f t="shared" si="40"/>
        <v>1</v>
      </c>
      <c r="H1337" s="17"/>
      <c r="I1337" s="17"/>
      <c r="J1337" s="17"/>
      <c r="K1337" s="18" t="str">
        <f t="shared" si="41"/>
        <v/>
      </c>
      <c r="L1337" s="22" t="s">
        <v>690</v>
      </c>
    </row>
    <row r="1338" ht="12" customHeight="1" spans="1:12">
      <c r="A1338" s="19">
        <v>1334</v>
      </c>
      <c r="B1338" s="16" t="s">
        <v>2607</v>
      </c>
      <c r="C1338" s="16" t="s">
        <v>731</v>
      </c>
      <c r="D1338" s="17">
        <v>10.75</v>
      </c>
      <c r="E1338" s="17">
        <v>10.75</v>
      </c>
      <c r="F1338" s="17">
        <v>10.149198</v>
      </c>
      <c r="G1338" s="18">
        <f t="shared" si="40"/>
        <v>0.944111441860465</v>
      </c>
      <c r="H1338" s="17"/>
      <c r="I1338" s="17"/>
      <c r="J1338" s="17"/>
      <c r="K1338" s="18" t="str">
        <f t="shared" si="41"/>
        <v/>
      </c>
      <c r="L1338" s="22" t="s">
        <v>690</v>
      </c>
    </row>
    <row r="1339" ht="12" customHeight="1" spans="1:12">
      <c r="A1339" s="15">
        <v>1335</v>
      </c>
      <c r="B1339" s="16" t="s">
        <v>2607</v>
      </c>
      <c r="C1339" s="16" t="s">
        <v>2613</v>
      </c>
      <c r="D1339" s="17"/>
      <c r="E1339" s="17">
        <v>2.53548</v>
      </c>
      <c r="F1339" s="17">
        <v>2.487955</v>
      </c>
      <c r="G1339" s="18">
        <f t="shared" si="40"/>
        <v>0.981256014640226</v>
      </c>
      <c r="H1339" s="17"/>
      <c r="I1339" s="17"/>
      <c r="J1339" s="17"/>
      <c r="K1339" s="18" t="str">
        <f t="shared" si="41"/>
        <v/>
      </c>
      <c r="L1339" s="22" t="s">
        <v>2614</v>
      </c>
    </row>
    <row r="1340" ht="12" customHeight="1" spans="1:12">
      <c r="A1340" s="19">
        <v>1336</v>
      </c>
      <c r="B1340" s="16" t="s">
        <v>2607</v>
      </c>
      <c r="C1340" s="16" t="s">
        <v>2615</v>
      </c>
      <c r="D1340" s="17"/>
      <c r="E1340" s="17">
        <v>70.48</v>
      </c>
      <c r="F1340" s="17">
        <v>69.1096</v>
      </c>
      <c r="G1340" s="18">
        <f t="shared" si="40"/>
        <v>0.9805561861521</v>
      </c>
      <c r="H1340" s="17"/>
      <c r="I1340" s="17"/>
      <c r="J1340" s="17"/>
      <c r="K1340" s="18" t="str">
        <f t="shared" si="41"/>
        <v/>
      </c>
      <c r="L1340" s="22" t="s">
        <v>2616</v>
      </c>
    </row>
    <row r="1341" ht="12" customHeight="1" spans="1:12">
      <c r="A1341" s="15">
        <v>1337</v>
      </c>
      <c r="B1341" s="16" t="s">
        <v>2607</v>
      </c>
      <c r="C1341" s="16" t="s">
        <v>2617</v>
      </c>
      <c r="D1341" s="17">
        <v>25.4</v>
      </c>
      <c r="E1341" s="17">
        <v>25.4</v>
      </c>
      <c r="F1341" s="17">
        <v>24.5305</v>
      </c>
      <c r="G1341" s="18">
        <f t="shared" si="40"/>
        <v>0.965767716535433</v>
      </c>
      <c r="H1341" s="17"/>
      <c r="I1341" s="17"/>
      <c r="J1341" s="17"/>
      <c r="K1341" s="18" t="str">
        <f t="shared" si="41"/>
        <v/>
      </c>
      <c r="L1341" s="22" t="s">
        <v>690</v>
      </c>
    </row>
    <row r="1342" ht="12" customHeight="1" spans="1:12">
      <c r="A1342" s="19">
        <v>1338</v>
      </c>
      <c r="B1342" s="16" t="s">
        <v>2618</v>
      </c>
      <c r="C1342" s="16" t="s">
        <v>2619</v>
      </c>
      <c r="D1342" s="17">
        <v>9.8</v>
      </c>
      <c r="E1342" s="17">
        <v>9.8</v>
      </c>
      <c r="F1342" s="17">
        <v>9.8</v>
      </c>
      <c r="G1342" s="18">
        <f t="shared" si="40"/>
        <v>1</v>
      </c>
      <c r="H1342" s="17"/>
      <c r="I1342" s="17"/>
      <c r="J1342" s="17"/>
      <c r="K1342" s="18" t="str">
        <f t="shared" si="41"/>
        <v/>
      </c>
      <c r="L1342" s="22" t="s">
        <v>2620</v>
      </c>
    </row>
    <row r="1343" ht="12" customHeight="1" spans="1:12">
      <c r="A1343" s="15">
        <v>1339</v>
      </c>
      <c r="B1343" s="16" t="s">
        <v>2618</v>
      </c>
      <c r="C1343" s="16" t="s">
        <v>2621</v>
      </c>
      <c r="D1343" s="17">
        <v>35.8</v>
      </c>
      <c r="E1343" s="17">
        <v>35.8</v>
      </c>
      <c r="F1343" s="17">
        <v>31.7445</v>
      </c>
      <c r="G1343" s="18">
        <f t="shared" si="40"/>
        <v>0.886717877094972</v>
      </c>
      <c r="H1343" s="17"/>
      <c r="I1343" s="17"/>
      <c r="J1343" s="17"/>
      <c r="K1343" s="18" t="str">
        <f t="shared" si="41"/>
        <v/>
      </c>
      <c r="L1343" s="22" t="s">
        <v>2622</v>
      </c>
    </row>
    <row r="1344" ht="12" customHeight="1" spans="1:12">
      <c r="A1344" s="19">
        <v>1340</v>
      </c>
      <c r="B1344" s="16" t="s">
        <v>2618</v>
      </c>
      <c r="C1344" s="16" t="s">
        <v>2623</v>
      </c>
      <c r="D1344" s="17">
        <v>8.5</v>
      </c>
      <c r="E1344" s="17">
        <v>8.5</v>
      </c>
      <c r="F1344" s="17">
        <v>8.5</v>
      </c>
      <c r="G1344" s="18">
        <f t="shared" si="40"/>
        <v>1</v>
      </c>
      <c r="H1344" s="17"/>
      <c r="I1344" s="17"/>
      <c r="J1344" s="17"/>
      <c r="K1344" s="18" t="str">
        <f t="shared" si="41"/>
        <v/>
      </c>
      <c r="L1344" s="22" t="s">
        <v>2622</v>
      </c>
    </row>
    <row r="1345" ht="12" customHeight="1" spans="1:12">
      <c r="A1345" s="15">
        <v>1341</v>
      </c>
      <c r="B1345" s="16" t="s">
        <v>2618</v>
      </c>
      <c r="C1345" s="16" t="s">
        <v>2624</v>
      </c>
      <c r="D1345" s="17">
        <v>0.5</v>
      </c>
      <c r="E1345" s="17">
        <v>0.5</v>
      </c>
      <c r="F1345" s="17"/>
      <c r="G1345" s="18">
        <f t="shared" si="40"/>
        <v>0</v>
      </c>
      <c r="H1345" s="17"/>
      <c r="I1345" s="17"/>
      <c r="J1345" s="17"/>
      <c r="K1345" s="18" t="str">
        <f t="shared" si="41"/>
        <v/>
      </c>
      <c r="L1345" s="22" t="s">
        <v>2625</v>
      </c>
    </row>
    <row r="1346" ht="12" customHeight="1" spans="1:12">
      <c r="A1346" s="19">
        <v>1342</v>
      </c>
      <c r="B1346" s="16" t="s">
        <v>2618</v>
      </c>
      <c r="C1346" s="16" t="s">
        <v>2626</v>
      </c>
      <c r="D1346" s="17">
        <v>0.6</v>
      </c>
      <c r="E1346" s="17">
        <v>0.6</v>
      </c>
      <c r="F1346" s="17"/>
      <c r="G1346" s="18">
        <f t="shared" si="40"/>
        <v>0</v>
      </c>
      <c r="H1346" s="17"/>
      <c r="I1346" s="17"/>
      <c r="J1346" s="17"/>
      <c r="K1346" s="18" t="str">
        <f t="shared" si="41"/>
        <v/>
      </c>
      <c r="L1346" s="22" t="s">
        <v>2627</v>
      </c>
    </row>
    <row r="1347" ht="12" customHeight="1" spans="1:12">
      <c r="A1347" s="15">
        <v>1343</v>
      </c>
      <c r="B1347" s="16" t="s">
        <v>2618</v>
      </c>
      <c r="C1347" s="16" t="s">
        <v>684</v>
      </c>
      <c r="D1347" s="17">
        <v>0.4</v>
      </c>
      <c r="E1347" s="17">
        <v>0.4</v>
      </c>
      <c r="F1347" s="17"/>
      <c r="G1347" s="18">
        <f t="shared" si="40"/>
        <v>0</v>
      </c>
      <c r="H1347" s="17"/>
      <c r="I1347" s="17"/>
      <c r="J1347" s="17"/>
      <c r="K1347" s="18" t="str">
        <f t="shared" si="41"/>
        <v/>
      </c>
      <c r="L1347" s="22" t="s">
        <v>2628</v>
      </c>
    </row>
    <row r="1348" ht="12" customHeight="1" spans="1:12">
      <c r="A1348" s="19">
        <v>1344</v>
      </c>
      <c r="B1348" s="16" t="s">
        <v>2618</v>
      </c>
      <c r="C1348" s="16" t="s">
        <v>2629</v>
      </c>
      <c r="D1348" s="17">
        <v>1</v>
      </c>
      <c r="E1348" s="17">
        <v>1</v>
      </c>
      <c r="F1348" s="17">
        <v>1</v>
      </c>
      <c r="G1348" s="18">
        <f t="shared" si="40"/>
        <v>1</v>
      </c>
      <c r="H1348" s="17"/>
      <c r="I1348" s="17"/>
      <c r="J1348" s="17"/>
      <c r="K1348" s="18" t="str">
        <f t="shared" si="41"/>
        <v/>
      </c>
      <c r="L1348" s="22" t="s">
        <v>2622</v>
      </c>
    </row>
    <row r="1349" ht="12" customHeight="1" spans="1:12">
      <c r="A1349" s="15">
        <v>1345</v>
      </c>
      <c r="B1349" s="16" t="s">
        <v>2618</v>
      </c>
      <c r="C1349" s="16" t="s">
        <v>2630</v>
      </c>
      <c r="D1349" s="17">
        <v>10</v>
      </c>
      <c r="E1349" s="17">
        <v>10</v>
      </c>
      <c r="F1349" s="17"/>
      <c r="G1349" s="18">
        <f t="shared" ref="G1349:G1412" si="42">IF(E1349=0,"",F1349/E1349)</f>
        <v>0</v>
      </c>
      <c r="H1349" s="17"/>
      <c r="I1349" s="17"/>
      <c r="J1349" s="17"/>
      <c r="K1349" s="18" t="str">
        <f t="shared" ref="K1349:K1412" si="43">IF(I1349=0,"",J1349/I1349)</f>
        <v/>
      </c>
      <c r="L1349" s="22" t="s">
        <v>2622</v>
      </c>
    </row>
    <row r="1350" ht="12" customHeight="1" spans="1:12">
      <c r="A1350" s="19">
        <v>1346</v>
      </c>
      <c r="B1350" s="16" t="s">
        <v>2618</v>
      </c>
      <c r="C1350" s="16" t="s">
        <v>2631</v>
      </c>
      <c r="D1350" s="17"/>
      <c r="E1350" s="17">
        <v>2.460822</v>
      </c>
      <c r="F1350" s="17">
        <v>2.357821</v>
      </c>
      <c r="G1350" s="18">
        <f t="shared" si="42"/>
        <v>0.958143660939312</v>
      </c>
      <c r="H1350" s="17"/>
      <c r="I1350" s="17"/>
      <c r="J1350" s="17"/>
      <c r="K1350" s="18" t="str">
        <f t="shared" si="43"/>
        <v/>
      </c>
      <c r="L1350" s="22" t="s">
        <v>2632</v>
      </c>
    </row>
    <row r="1351" ht="12" customHeight="1" spans="1:12">
      <c r="A1351" s="15">
        <v>1347</v>
      </c>
      <c r="B1351" s="16" t="s">
        <v>2618</v>
      </c>
      <c r="C1351" s="16" t="s">
        <v>2631</v>
      </c>
      <c r="D1351" s="17"/>
      <c r="E1351" s="17">
        <v>13</v>
      </c>
      <c r="F1351" s="17">
        <v>13</v>
      </c>
      <c r="G1351" s="18">
        <f t="shared" si="42"/>
        <v>1</v>
      </c>
      <c r="H1351" s="17"/>
      <c r="I1351" s="17"/>
      <c r="J1351" s="17"/>
      <c r="K1351" s="18" t="str">
        <f t="shared" si="43"/>
        <v/>
      </c>
      <c r="L1351" s="22" t="s">
        <v>2633</v>
      </c>
    </row>
    <row r="1352" ht="12" customHeight="1" spans="1:12">
      <c r="A1352" s="19">
        <v>1348</v>
      </c>
      <c r="B1352" s="16" t="s">
        <v>2618</v>
      </c>
      <c r="C1352" s="16" t="s">
        <v>731</v>
      </c>
      <c r="D1352" s="17">
        <v>10.6</v>
      </c>
      <c r="E1352" s="17">
        <v>10.6</v>
      </c>
      <c r="F1352" s="17">
        <v>10.063358</v>
      </c>
      <c r="G1352" s="18">
        <f t="shared" si="42"/>
        <v>0.949373396226415</v>
      </c>
      <c r="H1352" s="17"/>
      <c r="I1352" s="17"/>
      <c r="J1352" s="17"/>
      <c r="K1352" s="18" t="str">
        <f t="shared" si="43"/>
        <v/>
      </c>
      <c r="L1352" s="22" t="s">
        <v>2634</v>
      </c>
    </row>
    <row r="1353" ht="12" customHeight="1" spans="1:12">
      <c r="A1353" s="15">
        <v>1349</v>
      </c>
      <c r="B1353" s="16" t="s">
        <v>2618</v>
      </c>
      <c r="C1353" s="16" t="s">
        <v>2635</v>
      </c>
      <c r="D1353" s="17">
        <v>1</v>
      </c>
      <c r="E1353" s="17">
        <v>1</v>
      </c>
      <c r="F1353" s="17">
        <v>0.96</v>
      </c>
      <c r="G1353" s="18">
        <f t="shared" si="42"/>
        <v>0.96</v>
      </c>
      <c r="H1353" s="17"/>
      <c r="I1353" s="17"/>
      <c r="J1353" s="17"/>
      <c r="K1353" s="18" t="str">
        <f t="shared" si="43"/>
        <v/>
      </c>
      <c r="L1353" s="22" t="s">
        <v>2622</v>
      </c>
    </row>
    <row r="1354" ht="12" customHeight="1" spans="1:12">
      <c r="A1354" s="19">
        <v>1350</v>
      </c>
      <c r="B1354" s="16" t="s">
        <v>2618</v>
      </c>
      <c r="C1354" s="16" t="s">
        <v>2636</v>
      </c>
      <c r="D1354" s="17">
        <v>19</v>
      </c>
      <c r="E1354" s="17">
        <v>19</v>
      </c>
      <c r="F1354" s="17">
        <v>17.42</v>
      </c>
      <c r="G1354" s="18">
        <f t="shared" si="42"/>
        <v>0.916842105263158</v>
      </c>
      <c r="H1354" s="17"/>
      <c r="I1354" s="17"/>
      <c r="J1354" s="17"/>
      <c r="K1354" s="18" t="str">
        <f t="shared" si="43"/>
        <v/>
      </c>
      <c r="L1354" s="22" t="s">
        <v>2637</v>
      </c>
    </row>
    <row r="1355" ht="12" customHeight="1" spans="1:12">
      <c r="A1355" s="15">
        <v>1351</v>
      </c>
      <c r="B1355" s="16" t="s">
        <v>2618</v>
      </c>
      <c r="C1355" s="16" t="s">
        <v>2638</v>
      </c>
      <c r="D1355" s="17">
        <v>5</v>
      </c>
      <c r="E1355" s="17">
        <v>5</v>
      </c>
      <c r="F1355" s="17">
        <v>4.9872</v>
      </c>
      <c r="G1355" s="18">
        <f t="shared" si="42"/>
        <v>0.99744</v>
      </c>
      <c r="H1355" s="17"/>
      <c r="I1355" s="17"/>
      <c r="J1355" s="17"/>
      <c r="K1355" s="18" t="str">
        <f t="shared" si="43"/>
        <v/>
      </c>
      <c r="L1355" s="22" t="s">
        <v>2639</v>
      </c>
    </row>
    <row r="1356" ht="12" customHeight="1" spans="1:12">
      <c r="A1356" s="19">
        <v>1352</v>
      </c>
      <c r="B1356" s="16" t="s">
        <v>2640</v>
      </c>
      <c r="C1356" s="16" t="s">
        <v>2641</v>
      </c>
      <c r="D1356" s="17">
        <v>14.21</v>
      </c>
      <c r="E1356" s="17">
        <v>14.21</v>
      </c>
      <c r="F1356" s="17">
        <v>14.21</v>
      </c>
      <c r="G1356" s="18">
        <f t="shared" si="42"/>
        <v>1</v>
      </c>
      <c r="H1356" s="17"/>
      <c r="I1356" s="17"/>
      <c r="J1356" s="17"/>
      <c r="K1356" s="18" t="str">
        <f t="shared" si="43"/>
        <v/>
      </c>
      <c r="L1356" s="22" t="s">
        <v>2642</v>
      </c>
    </row>
    <row r="1357" ht="12" customHeight="1" spans="1:12">
      <c r="A1357" s="15">
        <v>1353</v>
      </c>
      <c r="B1357" s="16" t="s">
        <v>2640</v>
      </c>
      <c r="C1357" s="16" t="s">
        <v>2643</v>
      </c>
      <c r="D1357" s="17">
        <v>20</v>
      </c>
      <c r="E1357" s="17"/>
      <c r="F1357" s="17"/>
      <c r="G1357" s="18" t="str">
        <f t="shared" si="42"/>
        <v/>
      </c>
      <c r="H1357" s="17"/>
      <c r="I1357" s="17"/>
      <c r="J1357" s="17"/>
      <c r="K1357" s="18" t="str">
        <f t="shared" si="43"/>
        <v/>
      </c>
      <c r="L1357" s="22" t="s">
        <v>890</v>
      </c>
    </row>
    <row r="1358" ht="12" customHeight="1" spans="1:12">
      <c r="A1358" s="19">
        <v>1354</v>
      </c>
      <c r="B1358" s="16" t="s">
        <v>2640</v>
      </c>
      <c r="C1358" s="16" t="s">
        <v>669</v>
      </c>
      <c r="D1358" s="17">
        <v>0.3</v>
      </c>
      <c r="E1358" s="17">
        <v>0.3</v>
      </c>
      <c r="F1358" s="17">
        <v>0.3</v>
      </c>
      <c r="G1358" s="18">
        <f t="shared" si="42"/>
        <v>1</v>
      </c>
      <c r="H1358" s="17"/>
      <c r="I1358" s="17"/>
      <c r="J1358" s="17"/>
      <c r="K1358" s="18" t="str">
        <f t="shared" si="43"/>
        <v/>
      </c>
      <c r="L1358" s="22" t="s">
        <v>890</v>
      </c>
    </row>
    <row r="1359" ht="12" customHeight="1" spans="1:12">
      <c r="A1359" s="15">
        <v>1355</v>
      </c>
      <c r="B1359" s="16" t="s">
        <v>2640</v>
      </c>
      <c r="C1359" s="16" t="s">
        <v>2644</v>
      </c>
      <c r="D1359" s="17">
        <v>110</v>
      </c>
      <c r="E1359" s="17">
        <v>110</v>
      </c>
      <c r="F1359" s="17">
        <v>106.083899</v>
      </c>
      <c r="G1359" s="18">
        <f t="shared" si="42"/>
        <v>0.964399081818182</v>
      </c>
      <c r="H1359" s="17"/>
      <c r="I1359" s="17"/>
      <c r="J1359" s="17"/>
      <c r="K1359" s="18" t="str">
        <f t="shared" si="43"/>
        <v/>
      </c>
      <c r="L1359" s="22" t="s">
        <v>690</v>
      </c>
    </row>
    <row r="1360" ht="12" customHeight="1" spans="1:12">
      <c r="A1360" s="19">
        <v>1356</v>
      </c>
      <c r="B1360" s="16" t="s">
        <v>2640</v>
      </c>
      <c r="C1360" s="16" t="s">
        <v>2645</v>
      </c>
      <c r="D1360" s="17">
        <v>2</v>
      </c>
      <c r="E1360" s="17">
        <v>2</v>
      </c>
      <c r="F1360" s="17">
        <v>1.9997</v>
      </c>
      <c r="G1360" s="18">
        <f t="shared" si="42"/>
        <v>0.99985</v>
      </c>
      <c r="H1360" s="17"/>
      <c r="I1360" s="17"/>
      <c r="J1360" s="17"/>
      <c r="K1360" s="18" t="str">
        <f t="shared" si="43"/>
        <v/>
      </c>
      <c r="L1360" s="22" t="s">
        <v>690</v>
      </c>
    </row>
    <row r="1361" ht="12" customHeight="1" spans="1:12">
      <c r="A1361" s="15">
        <v>1357</v>
      </c>
      <c r="B1361" s="16" t="s">
        <v>2640</v>
      </c>
      <c r="C1361" s="16" t="s">
        <v>2646</v>
      </c>
      <c r="D1361" s="17"/>
      <c r="E1361" s="17">
        <v>26.332</v>
      </c>
      <c r="F1361" s="17">
        <v>21.987078</v>
      </c>
      <c r="G1361" s="18">
        <f t="shared" si="42"/>
        <v>0.83499460732189</v>
      </c>
      <c r="H1361" s="17"/>
      <c r="I1361" s="17"/>
      <c r="J1361" s="17"/>
      <c r="K1361" s="18" t="str">
        <f t="shared" si="43"/>
        <v/>
      </c>
      <c r="L1361" s="22" t="s">
        <v>2647</v>
      </c>
    </row>
    <row r="1362" ht="12" customHeight="1" spans="1:12">
      <c r="A1362" s="19">
        <v>1358</v>
      </c>
      <c r="B1362" s="16" t="s">
        <v>2640</v>
      </c>
      <c r="C1362" s="16" t="s">
        <v>2648</v>
      </c>
      <c r="D1362" s="17">
        <v>67.91</v>
      </c>
      <c r="E1362" s="17">
        <v>67.91</v>
      </c>
      <c r="F1362" s="17">
        <v>64.731</v>
      </c>
      <c r="G1362" s="18">
        <f t="shared" si="42"/>
        <v>0.953188042998086</v>
      </c>
      <c r="H1362" s="17"/>
      <c r="I1362" s="17"/>
      <c r="J1362" s="17"/>
      <c r="K1362" s="18" t="str">
        <f t="shared" si="43"/>
        <v/>
      </c>
      <c r="L1362" s="22" t="s">
        <v>890</v>
      </c>
    </row>
    <row r="1363" ht="12" customHeight="1" spans="1:12">
      <c r="A1363" s="15">
        <v>1359</v>
      </c>
      <c r="B1363" s="16" t="s">
        <v>2640</v>
      </c>
      <c r="C1363" s="16" t="s">
        <v>2649</v>
      </c>
      <c r="D1363" s="17">
        <v>40.5</v>
      </c>
      <c r="E1363" s="17">
        <v>40.5</v>
      </c>
      <c r="F1363" s="17">
        <v>20.2</v>
      </c>
      <c r="G1363" s="18">
        <f t="shared" si="42"/>
        <v>0.498765432098765</v>
      </c>
      <c r="H1363" s="17"/>
      <c r="I1363" s="17"/>
      <c r="J1363" s="17"/>
      <c r="K1363" s="18" t="str">
        <f t="shared" si="43"/>
        <v/>
      </c>
      <c r="L1363" s="22" t="s">
        <v>2650</v>
      </c>
    </row>
    <row r="1364" ht="12" customHeight="1" spans="1:12">
      <c r="A1364" s="19">
        <v>1360</v>
      </c>
      <c r="B1364" s="16" t="s">
        <v>2640</v>
      </c>
      <c r="C1364" s="16" t="s">
        <v>2651</v>
      </c>
      <c r="D1364" s="17">
        <v>217</v>
      </c>
      <c r="E1364" s="17">
        <v>216.9999</v>
      </c>
      <c r="F1364" s="17">
        <v>216.995239</v>
      </c>
      <c r="G1364" s="18">
        <f t="shared" si="42"/>
        <v>0.999978520727429</v>
      </c>
      <c r="H1364" s="17"/>
      <c r="I1364" s="17"/>
      <c r="J1364" s="17"/>
      <c r="K1364" s="18" t="str">
        <f t="shared" si="43"/>
        <v/>
      </c>
      <c r="L1364" s="22" t="s">
        <v>890</v>
      </c>
    </row>
    <row r="1365" ht="12" customHeight="1" spans="1:12">
      <c r="A1365" s="15">
        <v>1361</v>
      </c>
      <c r="B1365" s="16" t="s">
        <v>2640</v>
      </c>
      <c r="C1365" s="16" t="s">
        <v>2652</v>
      </c>
      <c r="D1365" s="17">
        <v>8.2</v>
      </c>
      <c r="E1365" s="17">
        <v>8.2</v>
      </c>
      <c r="F1365" s="17">
        <v>8.2</v>
      </c>
      <c r="G1365" s="18">
        <f t="shared" si="42"/>
        <v>1</v>
      </c>
      <c r="H1365" s="17"/>
      <c r="I1365" s="17"/>
      <c r="J1365" s="17"/>
      <c r="K1365" s="18" t="str">
        <f t="shared" si="43"/>
        <v/>
      </c>
      <c r="L1365" s="22" t="s">
        <v>1733</v>
      </c>
    </row>
    <row r="1366" ht="12" customHeight="1" spans="1:12">
      <c r="A1366" s="19">
        <v>1362</v>
      </c>
      <c r="B1366" s="16" t="s">
        <v>2640</v>
      </c>
      <c r="C1366" s="16" t="s">
        <v>2653</v>
      </c>
      <c r="D1366" s="17"/>
      <c r="E1366" s="17">
        <v>38.28</v>
      </c>
      <c r="F1366" s="17"/>
      <c r="G1366" s="18">
        <f t="shared" si="42"/>
        <v>0</v>
      </c>
      <c r="H1366" s="17"/>
      <c r="I1366" s="17"/>
      <c r="J1366" s="17"/>
      <c r="K1366" s="18" t="str">
        <f t="shared" si="43"/>
        <v/>
      </c>
      <c r="L1366" s="22" t="s">
        <v>2654</v>
      </c>
    </row>
    <row r="1367" ht="12" customHeight="1" spans="1:12">
      <c r="A1367" s="15">
        <v>1363</v>
      </c>
      <c r="B1367" s="16" t="s">
        <v>2640</v>
      </c>
      <c r="C1367" s="16" t="s">
        <v>2655</v>
      </c>
      <c r="D1367" s="17"/>
      <c r="E1367" s="17">
        <v>40</v>
      </c>
      <c r="F1367" s="17"/>
      <c r="G1367" s="18">
        <f t="shared" si="42"/>
        <v>0</v>
      </c>
      <c r="H1367" s="17"/>
      <c r="I1367" s="17"/>
      <c r="J1367" s="17"/>
      <c r="K1367" s="18" t="str">
        <f t="shared" si="43"/>
        <v/>
      </c>
      <c r="L1367" s="22" t="s">
        <v>2656</v>
      </c>
    </row>
    <row r="1368" ht="12" customHeight="1" spans="1:12">
      <c r="A1368" s="19">
        <v>1364</v>
      </c>
      <c r="B1368" s="16" t="s">
        <v>2640</v>
      </c>
      <c r="C1368" s="16" t="s">
        <v>2657</v>
      </c>
      <c r="D1368" s="17">
        <v>53.23</v>
      </c>
      <c r="E1368" s="17">
        <v>26.898</v>
      </c>
      <c r="F1368" s="17">
        <v>17.934141</v>
      </c>
      <c r="G1368" s="18">
        <f t="shared" si="42"/>
        <v>0.666746263662726</v>
      </c>
      <c r="H1368" s="17"/>
      <c r="I1368" s="17"/>
      <c r="J1368" s="17"/>
      <c r="K1368" s="18" t="str">
        <f t="shared" si="43"/>
        <v/>
      </c>
      <c r="L1368" s="22" t="s">
        <v>890</v>
      </c>
    </row>
    <row r="1369" ht="12" customHeight="1" spans="1:12">
      <c r="A1369" s="15">
        <v>1365</v>
      </c>
      <c r="B1369" s="16" t="s">
        <v>2640</v>
      </c>
      <c r="C1369" s="16" t="s">
        <v>2658</v>
      </c>
      <c r="D1369" s="17">
        <v>32</v>
      </c>
      <c r="E1369" s="17">
        <v>32</v>
      </c>
      <c r="F1369" s="17">
        <v>29.526</v>
      </c>
      <c r="G1369" s="18">
        <f t="shared" si="42"/>
        <v>0.9226875</v>
      </c>
      <c r="H1369" s="17"/>
      <c r="I1369" s="17"/>
      <c r="J1369" s="17"/>
      <c r="K1369" s="18" t="str">
        <f t="shared" si="43"/>
        <v/>
      </c>
      <c r="L1369" s="22" t="s">
        <v>2659</v>
      </c>
    </row>
    <row r="1370" ht="12" customHeight="1" spans="1:12">
      <c r="A1370" s="19">
        <v>1366</v>
      </c>
      <c r="B1370" s="16" t="s">
        <v>2640</v>
      </c>
      <c r="C1370" s="16" t="s">
        <v>2660</v>
      </c>
      <c r="D1370" s="17">
        <v>54.3</v>
      </c>
      <c r="E1370" s="17">
        <v>54.3</v>
      </c>
      <c r="F1370" s="17">
        <v>54.29995</v>
      </c>
      <c r="G1370" s="18">
        <f t="shared" si="42"/>
        <v>0.999999079189687</v>
      </c>
      <c r="H1370" s="17"/>
      <c r="I1370" s="17"/>
      <c r="J1370" s="17"/>
      <c r="K1370" s="18" t="str">
        <f t="shared" si="43"/>
        <v/>
      </c>
      <c r="L1370" s="22" t="s">
        <v>890</v>
      </c>
    </row>
    <row r="1371" ht="12" customHeight="1" spans="1:12">
      <c r="A1371" s="15">
        <v>1367</v>
      </c>
      <c r="B1371" s="16" t="s">
        <v>2640</v>
      </c>
      <c r="C1371" s="16" t="s">
        <v>2661</v>
      </c>
      <c r="D1371" s="17">
        <v>10</v>
      </c>
      <c r="E1371" s="17">
        <v>10</v>
      </c>
      <c r="F1371" s="17">
        <v>10</v>
      </c>
      <c r="G1371" s="18">
        <f t="shared" si="42"/>
        <v>1</v>
      </c>
      <c r="H1371" s="17"/>
      <c r="I1371" s="17"/>
      <c r="J1371" s="17"/>
      <c r="K1371" s="18" t="str">
        <f t="shared" si="43"/>
        <v/>
      </c>
      <c r="L1371" s="22" t="s">
        <v>890</v>
      </c>
    </row>
    <row r="1372" ht="12" customHeight="1" spans="1:12">
      <c r="A1372" s="19">
        <v>1368</v>
      </c>
      <c r="B1372" s="16" t="s">
        <v>2640</v>
      </c>
      <c r="C1372" s="16" t="s">
        <v>2662</v>
      </c>
      <c r="D1372" s="17">
        <v>2.6</v>
      </c>
      <c r="E1372" s="17">
        <v>2.6</v>
      </c>
      <c r="F1372" s="17">
        <v>2.57915</v>
      </c>
      <c r="G1372" s="18">
        <f t="shared" si="42"/>
        <v>0.991980769230769</v>
      </c>
      <c r="H1372" s="17"/>
      <c r="I1372" s="17"/>
      <c r="J1372" s="17"/>
      <c r="K1372" s="18" t="str">
        <f t="shared" si="43"/>
        <v/>
      </c>
      <c r="L1372" s="22" t="s">
        <v>2663</v>
      </c>
    </row>
    <row r="1373" ht="12" customHeight="1" spans="1:12">
      <c r="A1373" s="15">
        <v>1369</v>
      </c>
      <c r="B1373" s="16" t="s">
        <v>2640</v>
      </c>
      <c r="C1373" s="16" t="s">
        <v>2664</v>
      </c>
      <c r="D1373" s="17">
        <v>360</v>
      </c>
      <c r="E1373" s="17">
        <v>321.72</v>
      </c>
      <c r="F1373" s="17">
        <v>13.2798</v>
      </c>
      <c r="G1373" s="18">
        <f t="shared" si="42"/>
        <v>0.0412775083923909</v>
      </c>
      <c r="H1373" s="17"/>
      <c r="I1373" s="17"/>
      <c r="J1373" s="17"/>
      <c r="K1373" s="18" t="str">
        <f t="shared" si="43"/>
        <v/>
      </c>
      <c r="L1373" s="22" t="s">
        <v>2665</v>
      </c>
    </row>
    <row r="1374" ht="12" customHeight="1" spans="1:12">
      <c r="A1374" s="19">
        <v>1370</v>
      </c>
      <c r="B1374" s="16" t="s">
        <v>2640</v>
      </c>
      <c r="C1374" s="16" t="s">
        <v>2666</v>
      </c>
      <c r="D1374" s="17">
        <v>200</v>
      </c>
      <c r="E1374" s="17"/>
      <c r="F1374" s="17"/>
      <c r="G1374" s="18" t="str">
        <f t="shared" si="42"/>
        <v/>
      </c>
      <c r="H1374" s="17"/>
      <c r="I1374" s="17"/>
      <c r="J1374" s="17"/>
      <c r="K1374" s="18" t="str">
        <f t="shared" si="43"/>
        <v/>
      </c>
      <c r="L1374" s="22" t="s">
        <v>1733</v>
      </c>
    </row>
    <row r="1375" ht="12" customHeight="1" spans="1:12">
      <c r="A1375" s="15">
        <v>1371</v>
      </c>
      <c r="B1375" s="16" t="s">
        <v>2640</v>
      </c>
      <c r="C1375" s="16" t="s">
        <v>2667</v>
      </c>
      <c r="D1375" s="17">
        <v>27.5</v>
      </c>
      <c r="E1375" s="17">
        <v>27.5</v>
      </c>
      <c r="F1375" s="17">
        <v>20.556</v>
      </c>
      <c r="G1375" s="18">
        <f t="shared" si="42"/>
        <v>0.747490909090909</v>
      </c>
      <c r="H1375" s="17"/>
      <c r="I1375" s="17"/>
      <c r="J1375" s="17"/>
      <c r="K1375" s="18" t="str">
        <f t="shared" si="43"/>
        <v/>
      </c>
      <c r="L1375" s="22" t="s">
        <v>2668</v>
      </c>
    </row>
    <row r="1376" ht="12" customHeight="1" spans="1:12">
      <c r="A1376" s="19">
        <v>1372</v>
      </c>
      <c r="B1376" s="16" t="s">
        <v>2640</v>
      </c>
      <c r="C1376" s="16" t="s">
        <v>2669</v>
      </c>
      <c r="D1376" s="17">
        <v>32</v>
      </c>
      <c r="E1376" s="17">
        <v>32</v>
      </c>
      <c r="F1376" s="17"/>
      <c r="G1376" s="18">
        <f t="shared" si="42"/>
        <v>0</v>
      </c>
      <c r="H1376" s="17"/>
      <c r="I1376" s="17"/>
      <c r="J1376" s="17"/>
      <c r="K1376" s="18" t="str">
        <f t="shared" si="43"/>
        <v/>
      </c>
      <c r="L1376" s="22" t="s">
        <v>2670</v>
      </c>
    </row>
    <row r="1377" ht="12" customHeight="1" spans="1:12">
      <c r="A1377" s="15">
        <v>1373</v>
      </c>
      <c r="B1377" s="16" t="s">
        <v>2640</v>
      </c>
      <c r="C1377" s="16" t="s">
        <v>2671</v>
      </c>
      <c r="D1377" s="17">
        <v>257</v>
      </c>
      <c r="E1377" s="17">
        <v>257</v>
      </c>
      <c r="F1377" s="17">
        <v>180</v>
      </c>
      <c r="G1377" s="18">
        <f t="shared" si="42"/>
        <v>0.700389105058366</v>
      </c>
      <c r="H1377" s="17"/>
      <c r="I1377" s="17"/>
      <c r="J1377" s="17"/>
      <c r="K1377" s="18" t="str">
        <f t="shared" si="43"/>
        <v/>
      </c>
      <c r="L1377" s="22" t="s">
        <v>2672</v>
      </c>
    </row>
    <row r="1378" ht="12" customHeight="1" spans="1:12">
      <c r="A1378" s="19">
        <v>1374</v>
      </c>
      <c r="B1378" s="16" t="s">
        <v>2640</v>
      </c>
      <c r="C1378" s="16" t="s">
        <v>2673</v>
      </c>
      <c r="D1378" s="17">
        <v>20.05</v>
      </c>
      <c r="E1378" s="17">
        <v>20.05</v>
      </c>
      <c r="F1378" s="17">
        <v>19.84356</v>
      </c>
      <c r="G1378" s="18">
        <f t="shared" si="42"/>
        <v>0.989703740648379</v>
      </c>
      <c r="H1378" s="17"/>
      <c r="I1378" s="17"/>
      <c r="J1378" s="17"/>
      <c r="K1378" s="18" t="str">
        <f t="shared" si="43"/>
        <v/>
      </c>
      <c r="L1378" s="22" t="s">
        <v>690</v>
      </c>
    </row>
    <row r="1379" ht="12" customHeight="1" spans="1:12">
      <c r="A1379" s="15">
        <v>1375</v>
      </c>
      <c r="B1379" s="16" t="s">
        <v>2640</v>
      </c>
      <c r="C1379" s="16" t="s">
        <v>2674</v>
      </c>
      <c r="D1379" s="17"/>
      <c r="E1379" s="17">
        <v>0.0001</v>
      </c>
      <c r="F1379" s="17"/>
      <c r="G1379" s="18">
        <f t="shared" si="42"/>
        <v>0</v>
      </c>
      <c r="H1379" s="17"/>
      <c r="I1379" s="17"/>
      <c r="J1379" s="17"/>
      <c r="K1379" s="18" t="str">
        <f t="shared" si="43"/>
        <v/>
      </c>
      <c r="L1379" s="22" t="s">
        <v>2675</v>
      </c>
    </row>
    <row r="1380" ht="12" customHeight="1" spans="1:12">
      <c r="A1380" s="19">
        <v>1376</v>
      </c>
      <c r="B1380" s="16" t="s">
        <v>2640</v>
      </c>
      <c r="C1380" s="16" t="s">
        <v>2676</v>
      </c>
      <c r="D1380" s="17"/>
      <c r="E1380" s="17">
        <v>4.341852</v>
      </c>
      <c r="F1380" s="17">
        <v>4.341852</v>
      </c>
      <c r="G1380" s="18">
        <f t="shared" si="42"/>
        <v>1</v>
      </c>
      <c r="H1380" s="17"/>
      <c r="I1380" s="17"/>
      <c r="J1380" s="17"/>
      <c r="K1380" s="18" t="str">
        <f t="shared" si="43"/>
        <v/>
      </c>
      <c r="L1380" s="22" t="s">
        <v>2677</v>
      </c>
    </row>
    <row r="1381" ht="12" customHeight="1" spans="1:12">
      <c r="A1381" s="15">
        <v>1377</v>
      </c>
      <c r="B1381" s="16" t="s">
        <v>2640</v>
      </c>
      <c r="C1381" s="16" t="s">
        <v>2678</v>
      </c>
      <c r="D1381" s="17"/>
      <c r="E1381" s="17">
        <v>3.5095</v>
      </c>
      <c r="F1381" s="17">
        <v>3.5095</v>
      </c>
      <c r="G1381" s="18">
        <f t="shared" si="42"/>
        <v>1</v>
      </c>
      <c r="H1381" s="17"/>
      <c r="I1381" s="17"/>
      <c r="J1381" s="17"/>
      <c r="K1381" s="18" t="str">
        <f t="shared" si="43"/>
        <v/>
      </c>
      <c r="L1381" s="22" t="s">
        <v>2679</v>
      </c>
    </row>
    <row r="1382" ht="12" customHeight="1" spans="1:12">
      <c r="A1382" s="19">
        <v>1378</v>
      </c>
      <c r="B1382" s="16" t="s">
        <v>2680</v>
      </c>
      <c r="C1382" s="16" t="s">
        <v>869</v>
      </c>
      <c r="D1382" s="17">
        <v>1</v>
      </c>
      <c r="E1382" s="17">
        <v>1</v>
      </c>
      <c r="F1382" s="17">
        <v>1</v>
      </c>
      <c r="G1382" s="18">
        <f t="shared" si="42"/>
        <v>1</v>
      </c>
      <c r="H1382" s="17"/>
      <c r="I1382" s="17"/>
      <c r="J1382" s="17"/>
      <c r="K1382" s="18" t="str">
        <f t="shared" si="43"/>
        <v/>
      </c>
      <c r="L1382" s="22" t="s">
        <v>1733</v>
      </c>
    </row>
    <row r="1383" ht="12" customHeight="1" spans="1:12">
      <c r="A1383" s="15">
        <v>1379</v>
      </c>
      <c r="B1383" s="16" t="s">
        <v>2680</v>
      </c>
      <c r="C1383" s="16" t="s">
        <v>2681</v>
      </c>
      <c r="D1383" s="17">
        <v>7.2</v>
      </c>
      <c r="E1383" s="17">
        <v>7.2</v>
      </c>
      <c r="F1383" s="17">
        <v>7.104</v>
      </c>
      <c r="G1383" s="18">
        <f t="shared" si="42"/>
        <v>0.986666666666667</v>
      </c>
      <c r="H1383" s="17"/>
      <c r="I1383" s="17"/>
      <c r="J1383" s="17"/>
      <c r="K1383" s="18" t="str">
        <f t="shared" si="43"/>
        <v/>
      </c>
      <c r="L1383" s="22" t="s">
        <v>1733</v>
      </c>
    </row>
    <row r="1384" ht="12" customHeight="1" spans="1:12">
      <c r="A1384" s="19">
        <v>1380</v>
      </c>
      <c r="B1384" s="16" t="s">
        <v>2680</v>
      </c>
      <c r="C1384" s="16" t="s">
        <v>2682</v>
      </c>
      <c r="D1384" s="17">
        <v>0.16</v>
      </c>
      <c r="E1384" s="17">
        <v>0.16</v>
      </c>
      <c r="F1384" s="17">
        <v>0.16</v>
      </c>
      <c r="G1384" s="18">
        <f t="shared" si="42"/>
        <v>1</v>
      </c>
      <c r="H1384" s="17"/>
      <c r="I1384" s="17"/>
      <c r="J1384" s="17"/>
      <c r="K1384" s="18" t="str">
        <f t="shared" si="43"/>
        <v/>
      </c>
      <c r="L1384" s="22" t="s">
        <v>2642</v>
      </c>
    </row>
    <row r="1385" ht="12" customHeight="1" spans="1:12">
      <c r="A1385" s="15">
        <v>1381</v>
      </c>
      <c r="B1385" s="16" t="s">
        <v>2680</v>
      </c>
      <c r="C1385" s="16" t="s">
        <v>731</v>
      </c>
      <c r="D1385" s="17">
        <v>44.18</v>
      </c>
      <c r="E1385" s="17">
        <v>44.18</v>
      </c>
      <c r="F1385" s="17">
        <v>38.409844</v>
      </c>
      <c r="G1385" s="18">
        <f t="shared" si="42"/>
        <v>0.869394386600272</v>
      </c>
      <c r="H1385" s="17"/>
      <c r="I1385" s="17"/>
      <c r="J1385" s="17"/>
      <c r="K1385" s="18" t="str">
        <f t="shared" si="43"/>
        <v/>
      </c>
      <c r="L1385" s="22" t="s">
        <v>1733</v>
      </c>
    </row>
    <row r="1386" ht="12" customHeight="1" spans="1:12">
      <c r="A1386" s="19">
        <v>1382</v>
      </c>
      <c r="B1386" s="16" t="s">
        <v>2680</v>
      </c>
      <c r="C1386" s="16" t="s">
        <v>2683</v>
      </c>
      <c r="D1386" s="17">
        <v>38</v>
      </c>
      <c r="E1386" s="17">
        <v>38</v>
      </c>
      <c r="F1386" s="17">
        <v>38</v>
      </c>
      <c r="G1386" s="18">
        <f t="shared" si="42"/>
        <v>1</v>
      </c>
      <c r="H1386" s="17"/>
      <c r="I1386" s="17"/>
      <c r="J1386" s="17"/>
      <c r="K1386" s="18" t="str">
        <f t="shared" si="43"/>
        <v/>
      </c>
      <c r="L1386" s="22" t="s">
        <v>2684</v>
      </c>
    </row>
    <row r="1387" ht="12" customHeight="1" spans="1:12">
      <c r="A1387" s="15">
        <v>1383</v>
      </c>
      <c r="B1387" s="16" t="s">
        <v>2680</v>
      </c>
      <c r="C1387" s="16" t="s">
        <v>2683</v>
      </c>
      <c r="D1387" s="17"/>
      <c r="E1387" s="17">
        <v>40.1455</v>
      </c>
      <c r="F1387" s="17">
        <v>40.1455</v>
      </c>
      <c r="G1387" s="18">
        <f t="shared" si="42"/>
        <v>1</v>
      </c>
      <c r="H1387" s="17"/>
      <c r="I1387" s="17"/>
      <c r="J1387" s="17"/>
      <c r="K1387" s="18" t="str">
        <f t="shared" si="43"/>
        <v/>
      </c>
      <c r="L1387" s="22" t="s">
        <v>2685</v>
      </c>
    </row>
    <row r="1388" ht="12" customHeight="1" spans="1:12">
      <c r="A1388" s="19">
        <v>1384</v>
      </c>
      <c r="B1388" s="16" t="s">
        <v>2680</v>
      </c>
      <c r="C1388" s="16" t="s">
        <v>2686</v>
      </c>
      <c r="D1388" s="17">
        <v>23.15</v>
      </c>
      <c r="E1388" s="17">
        <v>19.95</v>
      </c>
      <c r="F1388" s="17">
        <v>19.866922</v>
      </c>
      <c r="G1388" s="18">
        <f t="shared" si="42"/>
        <v>0.995835689223058</v>
      </c>
      <c r="H1388" s="17"/>
      <c r="I1388" s="17"/>
      <c r="J1388" s="17"/>
      <c r="K1388" s="18" t="str">
        <f t="shared" si="43"/>
        <v/>
      </c>
      <c r="L1388" s="22" t="s">
        <v>2687</v>
      </c>
    </row>
    <row r="1389" ht="12" customHeight="1" spans="1:12">
      <c r="A1389" s="15">
        <v>1385</v>
      </c>
      <c r="B1389" s="16" t="s">
        <v>2680</v>
      </c>
      <c r="C1389" s="16" t="s">
        <v>2688</v>
      </c>
      <c r="D1389" s="17">
        <v>0.5</v>
      </c>
      <c r="E1389" s="17">
        <v>0.5</v>
      </c>
      <c r="F1389" s="17">
        <v>0.4865</v>
      </c>
      <c r="G1389" s="18">
        <f t="shared" si="42"/>
        <v>0.973</v>
      </c>
      <c r="H1389" s="17"/>
      <c r="I1389" s="17"/>
      <c r="J1389" s="17"/>
      <c r="K1389" s="18" t="str">
        <f t="shared" si="43"/>
        <v/>
      </c>
      <c r="L1389" s="22" t="s">
        <v>2689</v>
      </c>
    </row>
    <row r="1390" ht="12" customHeight="1" spans="1:12">
      <c r="A1390" s="19">
        <v>1386</v>
      </c>
      <c r="B1390" s="16" t="s">
        <v>2690</v>
      </c>
      <c r="C1390" s="16" t="s">
        <v>2691</v>
      </c>
      <c r="D1390" s="17">
        <v>11.52</v>
      </c>
      <c r="E1390" s="17">
        <v>9.24</v>
      </c>
      <c r="F1390" s="17">
        <v>9.24</v>
      </c>
      <c r="G1390" s="18">
        <f t="shared" si="42"/>
        <v>1</v>
      </c>
      <c r="H1390" s="17"/>
      <c r="I1390" s="17"/>
      <c r="J1390" s="17"/>
      <c r="K1390" s="18" t="str">
        <f t="shared" si="43"/>
        <v/>
      </c>
      <c r="L1390" s="22" t="s">
        <v>1733</v>
      </c>
    </row>
    <row r="1391" ht="12" customHeight="1" spans="1:12">
      <c r="A1391" s="15">
        <v>1387</v>
      </c>
      <c r="B1391" s="16" t="s">
        <v>2690</v>
      </c>
      <c r="C1391" s="16" t="s">
        <v>2692</v>
      </c>
      <c r="D1391" s="17">
        <v>14</v>
      </c>
      <c r="E1391" s="17">
        <v>12.2</v>
      </c>
      <c r="F1391" s="17">
        <v>12.1168</v>
      </c>
      <c r="G1391" s="18">
        <f t="shared" si="42"/>
        <v>0.993180327868852</v>
      </c>
      <c r="H1391" s="17"/>
      <c r="I1391" s="17"/>
      <c r="J1391" s="17"/>
      <c r="K1391" s="18" t="str">
        <f t="shared" si="43"/>
        <v/>
      </c>
      <c r="L1391" s="22" t="s">
        <v>2687</v>
      </c>
    </row>
    <row r="1392" ht="12" customHeight="1" spans="1:12">
      <c r="A1392" s="19">
        <v>1388</v>
      </c>
      <c r="B1392" s="16" t="s">
        <v>2693</v>
      </c>
      <c r="C1392" s="16" t="s">
        <v>869</v>
      </c>
      <c r="D1392" s="17">
        <v>6.59</v>
      </c>
      <c r="E1392" s="17">
        <v>6.59</v>
      </c>
      <c r="F1392" s="17">
        <v>6.496</v>
      </c>
      <c r="G1392" s="18">
        <f t="shared" si="42"/>
        <v>0.985735963581184</v>
      </c>
      <c r="H1392" s="17"/>
      <c r="I1392" s="17"/>
      <c r="J1392" s="17"/>
      <c r="K1392" s="18" t="str">
        <f t="shared" si="43"/>
        <v/>
      </c>
      <c r="L1392" s="22" t="s">
        <v>890</v>
      </c>
    </row>
    <row r="1393" ht="12" customHeight="1" spans="1:12">
      <c r="A1393" s="15">
        <v>1389</v>
      </c>
      <c r="B1393" s="16" t="s">
        <v>2693</v>
      </c>
      <c r="C1393" s="16" t="s">
        <v>2686</v>
      </c>
      <c r="D1393" s="17">
        <v>7.7</v>
      </c>
      <c r="E1393" s="17">
        <v>6.7</v>
      </c>
      <c r="F1393" s="17">
        <v>6.55669</v>
      </c>
      <c r="G1393" s="18">
        <f t="shared" si="42"/>
        <v>0.978610447761194</v>
      </c>
      <c r="H1393" s="17"/>
      <c r="I1393" s="17"/>
      <c r="J1393" s="17"/>
      <c r="K1393" s="18" t="str">
        <f t="shared" si="43"/>
        <v/>
      </c>
      <c r="L1393" s="22" t="s">
        <v>2687</v>
      </c>
    </row>
    <row r="1394" ht="12" customHeight="1" spans="1:12">
      <c r="A1394" s="19">
        <v>1390</v>
      </c>
      <c r="B1394" s="16" t="s">
        <v>2694</v>
      </c>
      <c r="C1394" s="16" t="s">
        <v>2695</v>
      </c>
      <c r="D1394" s="17"/>
      <c r="E1394" s="17">
        <v>160</v>
      </c>
      <c r="F1394" s="17">
        <v>83.8013</v>
      </c>
      <c r="G1394" s="18">
        <f t="shared" si="42"/>
        <v>0.523758125</v>
      </c>
      <c r="H1394" s="17"/>
      <c r="I1394" s="17"/>
      <c r="J1394" s="17"/>
      <c r="K1394" s="18" t="str">
        <f t="shared" si="43"/>
        <v/>
      </c>
      <c r="L1394" s="22" t="s">
        <v>757</v>
      </c>
    </row>
    <row r="1395" ht="12" customHeight="1" spans="1:12">
      <c r="A1395" s="15">
        <v>1391</v>
      </c>
      <c r="B1395" s="16" t="s">
        <v>2694</v>
      </c>
      <c r="C1395" s="16" t="s">
        <v>1984</v>
      </c>
      <c r="D1395" s="17"/>
      <c r="E1395" s="17">
        <v>0.514</v>
      </c>
      <c r="F1395" s="17">
        <v>0.486</v>
      </c>
      <c r="G1395" s="18">
        <f t="shared" si="42"/>
        <v>0.945525291828794</v>
      </c>
      <c r="H1395" s="17"/>
      <c r="I1395" s="17"/>
      <c r="J1395" s="17"/>
      <c r="K1395" s="18" t="str">
        <f t="shared" si="43"/>
        <v/>
      </c>
      <c r="L1395" s="22" t="s">
        <v>1985</v>
      </c>
    </row>
    <row r="1396" ht="12" customHeight="1" spans="1:12">
      <c r="A1396" s="19">
        <v>1392</v>
      </c>
      <c r="B1396" s="16" t="s">
        <v>2694</v>
      </c>
      <c r="C1396" s="16" t="s">
        <v>2696</v>
      </c>
      <c r="D1396" s="17"/>
      <c r="E1396" s="17">
        <v>2.5</v>
      </c>
      <c r="F1396" s="17">
        <v>2.5</v>
      </c>
      <c r="G1396" s="18">
        <f t="shared" si="42"/>
        <v>1</v>
      </c>
      <c r="H1396" s="17"/>
      <c r="I1396" s="17"/>
      <c r="J1396" s="17"/>
      <c r="K1396" s="18" t="str">
        <f t="shared" si="43"/>
        <v/>
      </c>
      <c r="L1396" s="22" t="s">
        <v>1987</v>
      </c>
    </row>
    <row r="1397" ht="12" customHeight="1" spans="1:12">
      <c r="A1397" s="15">
        <v>1393</v>
      </c>
      <c r="B1397" s="16" t="s">
        <v>2694</v>
      </c>
      <c r="C1397" s="16" t="s">
        <v>2697</v>
      </c>
      <c r="D1397" s="17">
        <v>4.5</v>
      </c>
      <c r="E1397" s="17">
        <v>4.5</v>
      </c>
      <c r="F1397" s="17">
        <v>3.349</v>
      </c>
      <c r="G1397" s="18">
        <f t="shared" si="42"/>
        <v>0.744222222222222</v>
      </c>
      <c r="H1397" s="17"/>
      <c r="I1397" s="17"/>
      <c r="J1397" s="17"/>
      <c r="K1397" s="18" t="str">
        <f t="shared" si="43"/>
        <v/>
      </c>
      <c r="L1397" s="22" t="s">
        <v>2698</v>
      </c>
    </row>
    <row r="1398" ht="12" customHeight="1" spans="1:12">
      <c r="A1398" s="19">
        <v>1394</v>
      </c>
      <c r="B1398" s="16" t="s">
        <v>2694</v>
      </c>
      <c r="C1398" s="16" t="s">
        <v>2699</v>
      </c>
      <c r="D1398" s="17">
        <v>26.63</v>
      </c>
      <c r="E1398" s="17">
        <v>26.63</v>
      </c>
      <c r="F1398" s="17">
        <v>26.62996</v>
      </c>
      <c r="G1398" s="18">
        <f t="shared" si="42"/>
        <v>0.99999849793466</v>
      </c>
      <c r="H1398" s="17"/>
      <c r="I1398" s="17"/>
      <c r="J1398" s="17"/>
      <c r="K1398" s="18" t="str">
        <f t="shared" si="43"/>
        <v/>
      </c>
      <c r="L1398" s="22" t="s">
        <v>2700</v>
      </c>
    </row>
    <row r="1399" ht="12" customHeight="1" spans="1:12">
      <c r="A1399" s="15">
        <v>1395</v>
      </c>
      <c r="B1399" s="16" t="s">
        <v>2694</v>
      </c>
      <c r="C1399" s="16" t="s">
        <v>794</v>
      </c>
      <c r="D1399" s="17"/>
      <c r="E1399" s="17">
        <v>11.28</v>
      </c>
      <c r="F1399" s="17">
        <v>11.279963</v>
      </c>
      <c r="G1399" s="18">
        <f t="shared" si="42"/>
        <v>0.999996719858156</v>
      </c>
      <c r="H1399" s="17"/>
      <c r="I1399" s="17"/>
      <c r="J1399" s="17"/>
      <c r="K1399" s="18" t="str">
        <f t="shared" si="43"/>
        <v/>
      </c>
      <c r="L1399" s="22" t="s">
        <v>2701</v>
      </c>
    </row>
    <row r="1400" ht="12" customHeight="1" spans="1:12">
      <c r="A1400" s="19">
        <v>1396</v>
      </c>
      <c r="B1400" s="16" t="s">
        <v>2694</v>
      </c>
      <c r="C1400" s="16" t="s">
        <v>794</v>
      </c>
      <c r="D1400" s="17"/>
      <c r="E1400" s="17">
        <v>60</v>
      </c>
      <c r="F1400" s="17">
        <v>43.53</v>
      </c>
      <c r="G1400" s="18">
        <f t="shared" si="42"/>
        <v>0.7255</v>
      </c>
      <c r="H1400" s="17"/>
      <c r="I1400" s="17"/>
      <c r="J1400" s="17"/>
      <c r="K1400" s="18" t="str">
        <f t="shared" si="43"/>
        <v/>
      </c>
      <c r="L1400" s="22" t="s">
        <v>2702</v>
      </c>
    </row>
    <row r="1401" ht="12" customHeight="1" spans="1:12">
      <c r="A1401" s="15">
        <v>1397</v>
      </c>
      <c r="B1401" s="16" t="s">
        <v>2694</v>
      </c>
      <c r="C1401" s="16" t="s">
        <v>763</v>
      </c>
      <c r="D1401" s="17"/>
      <c r="E1401" s="17">
        <v>130</v>
      </c>
      <c r="F1401" s="17">
        <v>16.330142</v>
      </c>
      <c r="G1401" s="18">
        <f t="shared" si="42"/>
        <v>0.125616476923077</v>
      </c>
      <c r="H1401" s="17"/>
      <c r="I1401" s="17"/>
      <c r="J1401" s="17"/>
      <c r="K1401" s="18" t="str">
        <f t="shared" si="43"/>
        <v/>
      </c>
      <c r="L1401" s="22" t="s">
        <v>2703</v>
      </c>
    </row>
    <row r="1402" ht="12" customHeight="1" spans="1:12">
      <c r="A1402" s="19">
        <v>1398</v>
      </c>
      <c r="B1402" s="16" t="s">
        <v>2694</v>
      </c>
      <c r="C1402" s="16" t="s">
        <v>2704</v>
      </c>
      <c r="D1402" s="17">
        <v>10</v>
      </c>
      <c r="E1402" s="17">
        <v>10</v>
      </c>
      <c r="F1402" s="17">
        <v>10</v>
      </c>
      <c r="G1402" s="18">
        <f t="shared" si="42"/>
        <v>1</v>
      </c>
      <c r="H1402" s="17"/>
      <c r="I1402" s="17"/>
      <c r="J1402" s="17"/>
      <c r="K1402" s="18" t="str">
        <f t="shared" si="43"/>
        <v/>
      </c>
      <c r="L1402" s="22" t="s">
        <v>2705</v>
      </c>
    </row>
    <row r="1403" ht="12" customHeight="1" spans="1:12">
      <c r="A1403" s="15">
        <v>1399</v>
      </c>
      <c r="B1403" s="16" t="s">
        <v>2694</v>
      </c>
      <c r="C1403" s="16" t="s">
        <v>2706</v>
      </c>
      <c r="D1403" s="17"/>
      <c r="E1403" s="17">
        <v>51</v>
      </c>
      <c r="F1403" s="17">
        <v>51</v>
      </c>
      <c r="G1403" s="18">
        <f t="shared" si="42"/>
        <v>1</v>
      </c>
      <c r="H1403" s="17"/>
      <c r="I1403" s="17"/>
      <c r="J1403" s="17"/>
      <c r="K1403" s="18" t="str">
        <f t="shared" si="43"/>
        <v/>
      </c>
      <c r="L1403" s="22" t="s">
        <v>1727</v>
      </c>
    </row>
    <row r="1404" ht="12" customHeight="1" spans="1:12">
      <c r="A1404" s="19">
        <v>1400</v>
      </c>
      <c r="B1404" s="16" t="s">
        <v>2694</v>
      </c>
      <c r="C1404" s="16" t="s">
        <v>2707</v>
      </c>
      <c r="D1404" s="17">
        <v>1.6</v>
      </c>
      <c r="E1404" s="17">
        <v>1.6</v>
      </c>
      <c r="F1404" s="17">
        <v>1.6</v>
      </c>
      <c r="G1404" s="18">
        <f t="shared" si="42"/>
        <v>1</v>
      </c>
      <c r="H1404" s="17"/>
      <c r="I1404" s="17"/>
      <c r="J1404" s="17"/>
      <c r="K1404" s="18" t="str">
        <f t="shared" si="43"/>
        <v/>
      </c>
      <c r="L1404" s="22" t="s">
        <v>2700</v>
      </c>
    </row>
    <row r="1405" ht="12" customHeight="1" spans="1:12">
      <c r="A1405" s="15">
        <v>1401</v>
      </c>
      <c r="B1405" s="16" t="s">
        <v>2694</v>
      </c>
      <c r="C1405" s="16" t="s">
        <v>2708</v>
      </c>
      <c r="D1405" s="17">
        <v>11.9</v>
      </c>
      <c r="E1405" s="17">
        <v>11.9</v>
      </c>
      <c r="F1405" s="17">
        <v>11.9</v>
      </c>
      <c r="G1405" s="18">
        <f t="shared" si="42"/>
        <v>1</v>
      </c>
      <c r="H1405" s="17"/>
      <c r="I1405" s="17"/>
      <c r="J1405" s="17"/>
      <c r="K1405" s="18" t="str">
        <f t="shared" si="43"/>
        <v/>
      </c>
      <c r="L1405" s="22" t="s">
        <v>2709</v>
      </c>
    </row>
    <row r="1406" ht="12" customHeight="1" spans="1:12">
      <c r="A1406" s="19">
        <v>1402</v>
      </c>
      <c r="B1406" s="16" t="s">
        <v>2694</v>
      </c>
      <c r="C1406" s="16" t="s">
        <v>2708</v>
      </c>
      <c r="D1406" s="17"/>
      <c r="E1406" s="17">
        <v>2.53075</v>
      </c>
      <c r="F1406" s="17">
        <v>2.53075</v>
      </c>
      <c r="G1406" s="18">
        <f t="shared" si="42"/>
        <v>1</v>
      </c>
      <c r="H1406" s="17"/>
      <c r="I1406" s="17"/>
      <c r="J1406" s="17"/>
      <c r="K1406" s="18" t="str">
        <f t="shared" si="43"/>
        <v/>
      </c>
      <c r="L1406" s="22" t="s">
        <v>2710</v>
      </c>
    </row>
    <row r="1407" ht="12" customHeight="1" spans="1:12">
      <c r="A1407" s="15">
        <v>1403</v>
      </c>
      <c r="B1407" s="16" t="s">
        <v>2694</v>
      </c>
      <c r="C1407" s="16" t="s">
        <v>2711</v>
      </c>
      <c r="D1407" s="17"/>
      <c r="E1407" s="17">
        <v>3.54</v>
      </c>
      <c r="F1407" s="17">
        <v>3.54</v>
      </c>
      <c r="G1407" s="18">
        <f t="shared" si="42"/>
        <v>1</v>
      </c>
      <c r="H1407" s="17"/>
      <c r="I1407" s="17"/>
      <c r="J1407" s="17"/>
      <c r="K1407" s="18" t="str">
        <f t="shared" si="43"/>
        <v/>
      </c>
      <c r="L1407" s="22" t="s">
        <v>2712</v>
      </c>
    </row>
    <row r="1408" ht="12" customHeight="1" spans="1:12">
      <c r="A1408" s="19">
        <v>1404</v>
      </c>
      <c r="B1408" s="16" t="s">
        <v>2694</v>
      </c>
      <c r="C1408" s="16" t="s">
        <v>2713</v>
      </c>
      <c r="D1408" s="17"/>
      <c r="E1408" s="17">
        <v>10.3</v>
      </c>
      <c r="F1408" s="17">
        <v>10.29</v>
      </c>
      <c r="G1408" s="18">
        <f t="shared" si="42"/>
        <v>0.999029126213592</v>
      </c>
      <c r="H1408" s="17"/>
      <c r="I1408" s="17"/>
      <c r="J1408" s="17"/>
      <c r="K1408" s="18" t="str">
        <f t="shared" si="43"/>
        <v/>
      </c>
      <c r="L1408" s="22" t="s">
        <v>2714</v>
      </c>
    </row>
    <row r="1409" ht="12" customHeight="1" spans="1:12">
      <c r="A1409" s="15">
        <v>1405</v>
      </c>
      <c r="B1409" s="16" t="s">
        <v>2694</v>
      </c>
      <c r="C1409" s="16" t="s">
        <v>731</v>
      </c>
      <c r="D1409" s="17">
        <v>187</v>
      </c>
      <c r="E1409" s="17">
        <v>184.46452</v>
      </c>
      <c r="F1409" s="17">
        <v>171.322848</v>
      </c>
      <c r="G1409" s="18">
        <f t="shared" si="42"/>
        <v>0.928757725333847</v>
      </c>
      <c r="H1409" s="17"/>
      <c r="I1409" s="17"/>
      <c r="J1409" s="17"/>
      <c r="K1409" s="18" t="str">
        <f t="shared" si="43"/>
        <v/>
      </c>
      <c r="L1409" s="22" t="s">
        <v>1733</v>
      </c>
    </row>
    <row r="1410" ht="12" customHeight="1" spans="1:12">
      <c r="A1410" s="19">
        <v>1406</v>
      </c>
      <c r="B1410" s="16" t="s">
        <v>2694</v>
      </c>
      <c r="C1410" s="16" t="s">
        <v>2715</v>
      </c>
      <c r="D1410" s="17">
        <v>52.1</v>
      </c>
      <c r="E1410" s="17">
        <v>52.1</v>
      </c>
      <c r="F1410" s="17">
        <v>52.1</v>
      </c>
      <c r="G1410" s="18">
        <f t="shared" si="42"/>
        <v>1</v>
      </c>
      <c r="H1410" s="17"/>
      <c r="I1410" s="17"/>
      <c r="J1410" s="17"/>
      <c r="K1410" s="18" t="str">
        <f t="shared" si="43"/>
        <v/>
      </c>
      <c r="L1410" s="22" t="s">
        <v>2709</v>
      </c>
    </row>
    <row r="1411" ht="12" customHeight="1" spans="1:12">
      <c r="A1411" s="15">
        <v>1407</v>
      </c>
      <c r="B1411" s="16" t="s">
        <v>2694</v>
      </c>
      <c r="C1411" s="16" t="s">
        <v>2716</v>
      </c>
      <c r="D1411" s="17"/>
      <c r="E1411" s="17">
        <v>2.740758</v>
      </c>
      <c r="F1411" s="17">
        <v>2.740758</v>
      </c>
      <c r="G1411" s="18">
        <f t="shared" si="42"/>
        <v>1</v>
      </c>
      <c r="H1411" s="17"/>
      <c r="I1411" s="17"/>
      <c r="J1411" s="17"/>
      <c r="K1411" s="18" t="str">
        <f t="shared" si="43"/>
        <v/>
      </c>
      <c r="L1411" s="22" t="s">
        <v>2717</v>
      </c>
    </row>
    <row r="1412" ht="12" customHeight="1" spans="1:12">
      <c r="A1412" s="19">
        <v>1408</v>
      </c>
      <c r="B1412" s="16" t="s">
        <v>2694</v>
      </c>
      <c r="C1412" s="16" t="s">
        <v>691</v>
      </c>
      <c r="D1412" s="17">
        <v>1.6</v>
      </c>
      <c r="E1412" s="17">
        <v>1.6</v>
      </c>
      <c r="F1412" s="17">
        <v>1.6</v>
      </c>
      <c r="G1412" s="18">
        <f t="shared" si="42"/>
        <v>1</v>
      </c>
      <c r="H1412" s="17"/>
      <c r="I1412" s="17"/>
      <c r="J1412" s="17"/>
      <c r="K1412" s="18" t="str">
        <f t="shared" si="43"/>
        <v/>
      </c>
      <c r="L1412" s="22" t="s">
        <v>2124</v>
      </c>
    </row>
    <row r="1413" ht="12" customHeight="1" spans="1:12">
      <c r="A1413" s="15">
        <v>1409</v>
      </c>
      <c r="B1413" s="16" t="s">
        <v>2694</v>
      </c>
      <c r="C1413" s="16" t="s">
        <v>2718</v>
      </c>
      <c r="D1413" s="17">
        <v>10</v>
      </c>
      <c r="E1413" s="17">
        <v>10</v>
      </c>
      <c r="F1413" s="17">
        <v>9.997251</v>
      </c>
      <c r="G1413" s="18">
        <f t="shared" ref="G1413:G1476" si="44">IF(E1413=0,"",F1413/E1413)</f>
        <v>0.9997251</v>
      </c>
      <c r="H1413" s="17"/>
      <c r="I1413" s="17"/>
      <c r="J1413" s="17"/>
      <c r="K1413" s="18" t="str">
        <f t="shared" ref="K1413:K1476" si="45">IF(I1413=0,"",J1413/I1413)</f>
        <v/>
      </c>
      <c r="L1413" s="22" t="s">
        <v>2719</v>
      </c>
    </row>
    <row r="1414" ht="12" customHeight="1" spans="1:12">
      <c r="A1414" s="19">
        <v>1410</v>
      </c>
      <c r="B1414" s="16" t="s">
        <v>2694</v>
      </c>
      <c r="C1414" s="16" t="s">
        <v>2720</v>
      </c>
      <c r="D1414" s="17"/>
      <c r="E1414" s="17"/>
      <c r="F1414" s="17">
        <v>66.96</v>
      </c>
      <c r="G1414" s="18" t="str">
        <f t="shared" si="44"/>
        <v/>
      </c>
      <c r="H1414" s="17"/>
      <c r="I1414" s="17"/>
      <c r="J1414" s="17"/>
      <c r="K1414" s="18" t="str">
        <f t="shared" si="45"/>
        <v/>
      </c>
      <c r="L1414" s="22" t="s">
        <v>2721</v>
      </c>
    </row>
    <row r="1415" ht="12" customHeight="1" spans="1:12">
      <c r="A1415" s="15">
        <v>1411</v>
      </c>
      <c r="B1415" s="16" t="s">
        <v>2694</v>
      </c>
      <c r="C1415" s="16" t="s">
        <v>2722</v>
      </c>
      <c r="D1415" s="17">
        <v>31.75</v>
      </c>
      <c r="E1415" s="17">
        <v>31.75</v>
      </c>
      <c r="F1415" s="17">
        <v>31.75</v>
      </c>
      <c r="G1415" s="18">
        <f t="shared" si="44"/>
        <v>1</v>
      </c>
      <c r="H1415" s="17"/>
      <c r="I1415" s="17"/>
      <c r="J1415" s="17"/>
      <c r="K1415" s="18" t="str">
        <f t="shared" si="45"/>
        <v/>
      </c>
      <c r="L1415" s="22" t="s">
        <v>2709</v>
      </c>
    </row>
    <row r="1416" ht="12" customHeight="1" spans="1:12">
      <c r="A1416" s="19">
        <v>1412</v>
      </c>
      <c r="B1416" s="16" t="s">
        <v>2694</v>
      </c>
      <c r="C1416" s="16" t="s">
        <v>2723</v>
      </c>
      <c r="D1416" s="17">
        <v>0.3</v>
      </c>
      <c r="E1416" s="17">
        <v>0.3</v>
      </c>
      <c r="F1416" s="17">
        <v>0.284</v>
      </c>
      <c r="G1416" s="18">
        <f t="shared" si="44"/>
        <v>0.946666666666667</v>
      </c>
      <c r="H1416" s="17"/>
      <c r="I1416" s="17"/>
      <c r="J1416" s="17"/>
      <c r="K1416" s="18" t="str">
        <f t="shared" si="45"/>
        <v/>
      </c>
      <c r="L1416" s="22" t="s">
        <v>2709</v>
      </c>
    </row>
    <row r="1417" ht="12" customHeight="1" spans="1:12">
      <c r="A1417" s="15">
        <v>1413</v>
      </c>
      <c r="B1417" s="16" t="s">
        <v>2694</v>
      </c>
      <c r="C1417" s="16" t="s">
        <v>2724</v>
      </c>
      <c r="D1417" s="17">
        <v>2.8</v>
      </c>
      <c r="E1417" s="17">
        <v>2.8</v>
      </c>
      <c r="F1417" s="17">
        <v>2.8</v>
      </c>
      <c r="G1417" s="18">
        <f t="shared" si="44"/>
        <v>1</v>
      </c>
      <c r="H1417" s="17"/>
      <c r="I1417" s="17"/>
      <c r="J1417" s="17"/>
      <c r="K1417" s="18" t="str">
        <f t="shared" si="45"/>
        <v/>
      </c>
      <c r="L1417" s="22" t="s">
        <v>2725</v>
      </c>
    </row>
    <row r="1418" ht="12" customHeight="1" spans="1:12">
      <c r="A1418" s="19">
        <v>1414</v>
      </c>
      <c r="B1418" s="16" t="s">
        <v>2694</v>
      </c>
      <c r="C1418" s="16" t="s">
        <v>2726</v>
      </c>
      <c r="D1418" s="17">
        <v>23</v>
      </c>
      <c r="E1418" s="17">
        <v>12.46925</v>
      </c>
      <c r="F1418" s="17">
        <v>12.46925</v>
      </c>
      <c r="G1418" s="18">
        <f t="shared" si="44"/>
        <v>1</v>
      </c>
      <c r="H1418" s="17"/>
      <c r="I1418" s="17"/>
      <c r="J1418" s="17"/>
      <c r="K1418" s="18" t="str">
        <f t="shared" si="45"/>
        <v/>
      </c>
      <c r="L1418" s="22" t="s">
        <v>2709</v>
      </c>
    </row>
    <row r="1419" ht="12" customHeight="1" spans="1:12">
      <c r="A1419" s="15">
        <v>1415</v>
      </c>
      <c r="B1419" s="16" t="s">
        <v>2694</v>
      </c>
      <c r="C1419" s="16" t="s">
        <v>2727</v>
      </c>
      <c r="D1419" s="17"/>
      <c r="E1419" s="17">
        <v>42.62</v>
      </c>
      <c r="F1419" s="17">
        <v>42.62</v>
      </c>
      <c r="G1419" s="18">
        <f t="shared" si="44"/>
        <v>1</v>
      </c>
      <c r="H1419" s="17"/>
      <c r="I1419" s="17"/>
      <c r="J1419" s="17"/>
      <c r="K1419" s="18" t="str">
        <f t="shared" si="45"/>
        <v/>
      </c>
      <c r="L1419" s="22" t="s">
        <v>2728</v>
      </c>
    </row>
    <row r="1420" ht="12" customHeight="1" spans="1:12">
      <c r="A1420" s="19">
        <v>1416</v>
      </c>
      <c r="B1420" s="16" t="s">
        <v>2694</v>
      </c>
      <c r="C1420" s="16" t="s">
        <v>2729</v>
      </c>
      <c r="D1420" s="17">
        <v>12.84</v>
      </c>
      <c r="E1420" s="17">
        <v>10.54</v>
      </c>
      <c r="F1420" s="17">
        <v>10.54</v>
      </c>
      <c r="G1420" s="18">
        <f t="shared" si="44"/>
        <v>1</v>
      </c>
      <c r="H1420" s="17"/>
      <c r="I1420" s="17"/>
      <c r="J1420" s="17"/>
      <c r="K1420" s="18" t="str">
        <f t="shared" si="45"/>
        <v/>
      </c>
      <c r="L1420" s="22" t="s">
        <v>2709</v>
      </c>
    </row>
    <row r="1421" ht="12" customHeight="1" spans="1:12">
      <c r="A1421" s="15">
        <v>1417</v>
      </c>
      <c r="B1421" s="16" t="s">
        <v>2730</v>
      </c>
      <c r="C1421" s="16" t="s">
        <v>2731</v>
      </c>
      <c r="D1421" s="17"/>
      <c r="E1421" s="17">
        <v>0.5</v>
      </c>
      <c r="F1421" s="17">
        <v>0.5</v>
      </c>
      <c r="G1421" s="18">
        <f t="shared" si="44"/>
        <v>1</v>
      </c>
      <c r="H1421" s="17"/>
      <c r="I1421" s="17"/>
      <c r="J1421" s="17"/>
      <c r="K1421" s="18" t="str">
        <f t="shared" si="45"/>
        <v/>
      </c>
      <c r="L1421" s="22" t="s">
        <v>1985</v>
      </c>
    </row>
    <row r="1422" ht="12" customHeight="1" spans="1:12">
      <c r="A1422" s="19">
        <v>1418</v>
      </c>
      <c r="B1422" s="16" t="s">
        <v>2730</v>
      </c>
      <c r="C1422" s="16" t="s">
        <v>2732</v>
      </c>
      <c r="D1422" s="17"/>
      <c r="E1422" s="17">
        <v>2.5</v>
      </c>
      <c r="F1422" s="17">
        <v>2.5</v>
      </c>
      <c r="G1422" s="18">
        <f t="shared" si="44"/>
        <v>1</v>
      </c>
      <c r="H1422" s="17"/>
      <c r="I1422" s="17"/>
      <c r="J1422" s="17"/>
      <c r="K1422" s="18" t="str">
        <f t="shared" si="45"/>
        <v/>
      </c>
      <c r="L1422" s="22" t="s">
        <v>1987</v>
      </c>
    </row>
    <row r="1423" ht="12" customHeight="1" spans="1:12">
      <c r="A1423" s="15">
        <v>1419</v>
      </c>
      <c r="B1423" s="16" t="s">
        <v>2730</v>
      </c>
      <c r="C1423" s="16" t="s">
        <v>2733</v>
      </c>
      <c r="D1423" s="17">
        <v>22</v>
      </c>
      <c r="E1423" s="17">
        <v>18.209</v>
      </c>
      <c r="F1423" s="17">
        <v>0.385</v>
      </c>
      <c r="G1423" s="18">
        <f t="shared" si="44"/>
        <v>0.0211433906310066</v>
      </c>
      <c r="H1423" s="17"/>
      <c r="I1423" s="17"/>
      <c r="J1423" s="17"/>
      <c r="K1423" s="18" t="str">
        <f t="shared" si="45"/>
        <v/>
      </c>
      <c r="L1423" s="22" t="s">
        <v>2734</v>
      </c>
    </row>
    <row r="1424" ht="12" customHeight="1" spans="1:12">
      <c r="A1424" s="19">
        <v>1420</v>
      </c>
      <c r="B1424" s="16" t="s">
        <v>2730</v>
      </c>
      <c r="C1424" s="16" t="s">
        <v>669</v>
      </c>
      <c r="D1424" s="17">
        <v>0.2</v>
      </c>
      <c r="E1424" s="17">
        <v>0.2</v>
      </c>
      <c r="F1424" s="17">
        <v>0.2</v>
      </c>
      <c r="G1424" s="18">
        <f t="shared" si="44"/>
        <v>1</v>
      </c>
      <c r="H1424" s="17"/>
      <c r="I1424" s="17"/>
      <c r="J1424" s="17"/>
      <c r="K1424" s="18" t="str">
        <f t="shared" si="45"/>
        <v/>
      </c>
      <c r="L1424" s="22" t="s">
        <v>2642</v>
      </c>
    </row>
    <row r="1425" ht="12" customHeight="1" spans="1:12">
      <c r="A1425" s="15">
        <v>1421</v>
      </c>
      <c r="B1425" s="16" t="s">
        <v>2730</v>
      </c>
      <c r="C1425" s="16" t="s">
        <v>2735</v>
      </c>
      <c r="D1425" s="17">
        <v>22</v>
      </c>
      <c r="E1425" s="17">
        <v>19.1</v>
      </c>
      <c r="F1425" s="17">
        <v>16.1</v>
      </c>
      <c r="G1425" s="18">
        <f t="shared" si="44"/>
        <v>0.842931937172775</v>
      </c>
      <c r="H1425" s="17"/>
      <c r="I1425" s="17"/>
      <c r="J1425" s="17"/>
      <c r="K1425" s="18" t="str">
        <f t="shared" si="45"/>
        <v/>
      </c>
      <c r="L1425" s="22" t="s">
        <v>890</v>
      </c>
    </row>
    <row r="1426" ht="12" customHeight="1" spans="1:12">
      <c r="A1426" s="19">
        <v>1422</v>
      </c>
      <c r="B1426" s="16" t="s">
        <v>2730</v>
      </c>
      <c r="C1426" s="16" t="s">
        <v>2708</v>
      </c>
      <c r="D1426" s="17">
        <v>4</v>
      </c>
      <c r="E1426" s="17">
        <v>4</v>
      </c>
      <c r="F1426" s="17">
        <v>4</v>
      </c>
      <c r="G1426" s="18">
        <f t="shared" si="44"/>
        <v>1</v>
      </c>
      <c r="H1426" s="17"/>
      <c r="I1426" s="17"/>
      <c r="J1426" s="17"/>
      <c r="K1426" s="18" t="str">
        <f t="shared" si="45"/>
        <v/>
      </c>
      <c r="L1426" s="22" t="s">
        <v>2709</v>
      </c>
    </row>
    <row r="1427" ht="12" customHeight="1" spans="1:12">
      <c r="A1427" s="15">
        <v>1423</v>
      </c>
      <c r="B1427" s="16" t="s">
        <v>2730</v>
      </c>
      <c r="C1427" s="16" t="s">
        <v>2736</v>
      </c>
      <c r="D1427" s="17">
        <v>0.8</v>
      </c>
      <c r="E1427" s="17">
        <v>0.8</v>
      </c>
      <c r="F1427" s="17">
        <v>0.8</v>
      </c>
      <c r="G1427" s="18">
        <f t="shared" si="44"/>
        <v>1</v>
      </c>
      <c r="H1427" s="17"/>
      <c r="I1427" s="17"/>
      <c r="J1427" s="17"/>
      <c r="K1427" s="18" t="str">
        <f t="shared" si="45"/>
        <v/>
      </c>
      <c r="L1427" s="22" t="s">
        <v>2709</v>
      </c>
    </row>
    <row r="1428" ht="12" customHeight="1" spans="1:12">
      <c r="A1428" s="19">
        <v>1424</v>
      </c>
      <c r="B1428" s="16" t="s">
        <v>2730</v>
      </c>
      <c r="C1428" s="16" t="s">
        <v>2737</v>
      </c>
      <c r="D1428" s="17">
        <v>0.1</v>
      </c>
      <c r="E1428" s="17">
        <v>0.1</v>
      </c>
      <c r="F1428" s="17">
        <v>0.009</v>
      </c>
      <c r="G1428" s="18">
        <f t="shared" si="44"/>
        <v>0.09</v>
      </c>
      <c r="H1428" s="17"/>
      <c r="I1428" s="17"/>
      <c r="J1428" s="17"/>
      <c r="K1428" s="18" t="str">
        <f t="shared" si="45"/>
        <v/>
      </c>
      <c r="L1428" s="22" t="s">
        <v>2698</v>
      </c>
    </row>
    <row r="1429" ht="12" customHeight="1" spans="1:12">
      <c r="A1429" s="15">
        <v>1425</v>
      </c>
      <c r="B1429" s="16" t="s">
        <v>2730</v>
      </c>
      <c r="C1429" s="16" t="s">
        <v>2738</v>
      </c>
      <c r="D1429" s="17">
        <v>2.5</v>
      </c>
      <c r="E1429" s="17">
        <v>2.5</v>
      </c>
      <c r="F1429" s="17">
        <v>2.49995</v>
      </c>
      <c r="G1429" s="18">
        <f t="shared" si="44"/>
        <v>0.99998</v>
      </c>
      <c r="H1429" s="17"/>
      <c r="I1429" s="17"/>
      <c r="J1429" s="17"/>
      <c r="K1429" s="18" t="str">
        <f t="shared" si="45"/>
        <v/>
      </c>
      <c r="L1429" s="22" t="s">
        <v>2709</v>
      </c>
    </row>
    <row r="1430" ht="12" customHeight="1" spans="1:12">
      <c r="A1430" s="19">
        <v>1426</v>
      </c>
      <c r="B1430" s="16" t="s">
        <v>2730</v>
      </c>
      <c r="C1430" s="16" t="s">
        <v>2739</v>
      </c>
      <c r="D1430" s="17">
        <v>13</v>
      </c>
      <c r="E1430" s="17">
        <v>13</v>
      </c>
      <c r="F1430" s="17">
        <v>13</v>
      </c>
      <c r="G1430" s="18">
        <f t="shared" si="44"/>
        <v>1</v>
      </c>
      <c r="H1430" s="17"/>
      <c r="I1430" s="17"/>
      <c r="J1430" s="17"/>
      <c r="K1430" s="18" t="str">
        <f t="shared" si="45"/>
        <v/>
      </c>
      <c r="L1430" s="22" t="s">
        <v>2709</v>
      </c>
    </row>
    <row r="1431" ht="12" customHeight="1" spans="1:12">
      <c r="A1431" s="15">
        <v>1427</v>
      </c>
      <c r="B1431" s="16" t="s">
        <v>2730</v>
      </c>
      <c r="C1431" s="16" t="s">
        <v>2740</v>
      </c>
      <c r="D1431" s="17">
        <v>0.9</v>
      </c>
      <c r="E1431" s="17">
        <v>0.9</v>
      </c>
      <c r="F1431" s="17">
        <v>0.9</v>
      </c>
      <c r="G1431" s="18">
        <f t="shared" si="44"/>
        <v>1</v>
      </c>
      <c r="H1431" s="17"/>
      <c r="I1431" s="17"/>
      <c r="J1431" s="17"/>
      <c r="K1431" s="18" t="str">
        <f t="shared" si="45"/>
        <v/>
      </c>
      <c r="L1431" s="22" t="s">
        <v>2709</v>
      </c>
    </row>
    <row r="1432" ht="12" customHeight="1" spans="1:12">
      <c r="A1432" s="19">
        <v>1428</v>
      </c>
      <c r="B1432" s="16" t="s">
        <v>2730</v>
      </c>
      <c r="C1432" s="16" t="s">
        <v>2741</v>
      </c>
      <c r="D1432" s="17"/>
      <c r="E1432" s="17">
        <v>6.691</v>
      </c>
      <c r="F1432" s="17">
        <v>6.691</v>
      </c>
      <c r="G1432" s="18">
        <f t="shared" si="44"/>
        <v>1</v>
      </c>
      <c r="H1432" s="17"/>
      <c r="I1432" s="17"/>
      <c r="J1432" s="17"/>
      <c r="K1432" s="18" t="str">
        <f t="shared" si="45"/>
        <v/>
      </c>
      <c r="L1432" s="22" t="s">
        <v>2742</v>
      </c>
    </row>
    <row r="1433" ht="12" customHeight="1" spans="1:12">
      <c r="A1433" s="15">
        <v>1429</v>
      </c>
      <c r="B1433" s="16" t="s">
        <v>2730</v>
      </c>
      <c r="C1433" s="16" t="s">
        <v>2743</v>
      </c>
      <c r="D1433" s="17"/>
      <c r="E1433" s="17">
        <v>2</v>
      </c>
      <c r="F1433" s="17">
        <v>2</v>
      </c>
      <c r="G1433" s="18">
        <f t="shared" si="44"/>
        <v>1</v>
      </c>
      <c r="H1433" s="17"/>
      <c r="I1433" s="17"/>
      <c r="J1433" s="17"/>
      <c r="K1433" s="18" t="str">
        <f t="shared" si="45"/>
        <v/>
      </c>
      <c r="L1433" s="22" t="s">
        <v>2744</v>
      </c>
    </row>
    <row r="1434" ht="12" customHeight="1" spans="1:12">
      <c r="A1434" s="19">
        <v>1430</v>
      </c>
      <c r="B1434" s="16" t="s">
        <v>2745</v>
      </c>
      <c r="C1434" s="16" t="s">
        <v>669</v>
      </c>
      <c r="D1434" s="17">
        <v>0.16</v>
      </c>
      <c r="E1434" s="17">
        <v>0.16</v>
      </c>
      <c r="F1434" s="17">
        <v>0.16</v>
      </c>
      <c r="G1434" s="18">
        <f t="shared" si="44"/>
        <v>1</v>
      </c>
      <c r="H1434" s="17"/>
      <c r="I1434" s="17"/>
      <c r="J1434" s="17"/>
      <c r="K1434" s="18" t="str">
        <f t="shared" si="45"/>
        <v/>
      </c>
      <c r="L1434" s="22" t="s">
        <v>2642</v>
      </c>
    </row>
    <row r="1435" ht="12" customHeight="1" spans="1:12">
      <c r="A1435" s="15">
        <v>1431</v>
      </c>
      <c r="B1435" s="16" t="s">
        <v>2745</v>
      </c>
      <c r="C1435" s="16" t="s">
        <v>795</v>
      </c>
      <c r="D1435" s="17">
        <v>5.2</v>
      </c>
      <c r="E1435" s="17"/>
      <c r="F1435" s="17"/>
      <c r="G1435" s="18" t="str">
        <f t="shared" si="44"/>
        <v/>
      </c>
      <c r="H1435" s="17"/>
      <c r="I1435" s="17"/>
      <c r="J1435" s="17"/>
      <c r="K1435" s="18" t="str">
        <f t="shared" si="45"/>
        <v/>
      </c>
      <c r="L1435" s="22" t="s">
        <v>2746</v>
      </c>
    </row>
    <row r="1436" ht="12" customHeight="1" spans="1:12">
      <c r="A1436" s="19">
        <v>1432</v>
      </c>
      <c r="B1436" s="16" t="s">
        <v>2745</v>
      </c>
      <c r="C1436" s="16" t="s">
        <v>2747</v>
      </c>
      <c r="D1436" s="17">
        <v>28.8</v>
      </c>
      <c r="E1436" s="17">
        <v>28.8</v>
      </c>
      <c r="F1436" s="17">
        <v>28.8</v>
      </c>
      <c r="G1436" s="18">
        <f t="shared" si="44"/>
        <v>1</v>
      </c>
      <c r="H1436" s="17"/>
      <c r="I1436" s="17"/>
      <c r="J1436" s="17"/>
      <c r="K1436" s="18" t="str">
        <f t="shared" si="45"/>
        <v/>
      </c>
      <c r="L1436" s="22" t="s">
        <v>2748</v>
      </c>
    </row>
    <row r="1437" ht="12" customHeight="1" spans="1:12">
      <c r="A1437" s="15">
        <v>1433</v>
      </c>
      <c r="B1437" s="16" t="s">
        <v>2745</v>
      </c>
      <c r="C1437" s="16" t="s">
        <v>2749</v>
      </c>
      <c r="D1437" s="17">
        <v>13.08</v>
      </c>
      <c r="E1437" s="17">
        <v>13.08</v>
      </c>
      <c r="F1437" s="17">
        <v>13.08</v>
      </c>
      <c r="G1437" s="18">
        <f t="shared" si="44"/>
        <v>1</v>
      </c>
      <c r="H1437" s="17"/>
      <c r="I1437" s="17"/>
      <c r="J1437" s="17"/>
      <c r="K1437" s="18" t="str">
        <f t="shared" si="45"/>
        <v/>
      </c>
      <c r="L1437" s="22" t="s">
        <v>690</v>
      </c>
    </row>
    <row r="1438" ht="12" customHeight="1" spans="1:12">
      <c r="A1438" s="19">
        <v>1434</v>
      </c>
      <c r="B1438" s="16" t="s">
        <v>2745</v>
      </c>
      <c r="C1438" s="16" t="s">
        <v>2750</v>
      </c>
      <c r="D1438" s="17">
        <v>50</v>
      </c>
      <c r="E1438" s="17">
        <v>50</v>
      </c>
      <c r="F1438" s="17">
        <v>29.268075</v>
      </c>
      <c r="G1438" s="18">
        <f t="shared" si="44"/>
        <v>0.5853615</v>
      </c>
      <c r="H1438" s="17"/>
      <c r="I1438" s="17"/>
      <c r="J1438" s="17"/>
      <c r="K1438" s="18" t="str">
        <f t="shared" si="45"/>
        <v/>
      </c>
      <c r="L1438" s="22" t="s">
        <v>890</v>
      </c>
    </row>
    <row r="1439" ht="12" customHeight="1" spans="1:12">
      <c r="A1439" s="15">
        <v>1435</v>
      </c>
      <c r="B1439" s="16" t="s">
        <v>2745</v>
      </c>
      <c r="C1439" s="16" t="s">
        <v>2751</v>
      </c>
      <c r="D1439" s="17">
        <v>7.2</v>
      </c>
      <c r="E1439" s="17">
        <v>7.2</v>
      </c>
      <c r="F1439" s="17">
        <v>7.2</v>
      </c>
      <c r="G1439" s="18">
        <f t="shared" si="44"/>
        <v>1</v>
      </c>
      <c r="H1439" s="17"/>
      <c r="I1439" s="17"/>
      <c r="J1439" s="17"/>
      <c r="K1439" s="18" t="str">
        <f t="shared" si="45"/>
        <v/>
      </c>
      <c r="L1439" s="22" t="s">
        <v>2752</v>
      </c>
    </row>
    <row r="1440" ht="12" customHeight="1" spans="1:12">
      <c r="A1440" s="19">
        <v>1436</v>
      </c>
      <c r="B1440" s="16" t="s">
        <v>2753</v>
      </c>
      <c r="C1440" s="16" t="s">
        <v>2754</v>
      </c>
      <c r="D1440" s="17">
        <v>0.7</v>
      </c>
      <c r="E1440" s="17">
        <v>0.7</v>
      </c>
      <c r="F1440" s="17">
        <v>0.6952</v>
      </c>
      <c r="G1440" s="18">
        <f t="shared" si="44"/>
        <v>0.993142857142857</v>
      </c>
      <c r="H1440" s="17"/>
      <c r="I1440" s="17"/>
      <c r="J1440" s="17"/>
      <c r="K1440" s="18" t="str">
        <f t="shared" si="45"/>
        <v/>
      </c>
      <c r="L1440" s="22" t="s">
        <v>2755</v>
      </c>
    </row>
    <row r="1441" ht="12" customHeight="1" spans="1:12">
      <c r="A1441" s="15">
        <v>1437</v>
      </c>
      <c r="B1441" s="16" t="s">
        <v>2753</v>
      </c>
      <c r="C1441" s="16" t="s">
        <v>2756</v>
      </c>
      <c r="D1441" s="17">
        <v>7</v>
      </c>
      <c r="E1441" s="17">
        <v>7</v>
      </c>
      <c r="F1441" s="17">
        <v>7</v>
      </c>
      <c r="G1441" s="18">
        <f t="shared" si="44"/>
        <v>1</v>
      </c>
      <c r="H1441" s="17"/>
      <c r="I1441" s="17"/>
      <c r="J1441" s="17"/>
      <c r="K1441" s="18" t="str">
        <f t="shared" si="45"/>
        <v/>
      </c>
      <c r="L1441" s="22" t="s">
        <v>2755</v>
      </c>
    </row>
    <row r="1442" ht="12" customHeight="1" spans="1:12">
      <c r="A1442" s="19">
        <v>1438</v>
      </c>
      <c r="B1442" s="16" t="s">
        <v>2753</v>
      </c>
      <c r="C1442" s="16" t="s">
        <v>669</v>
      </c>
      <c r="D1442" s="17">
        <v>0.4</v>
      </c>
      <c r="E1442" s="17">
        <v>0.4</v>
      </c>
      <c r="F1442" s="17">
        <v>0.4</v>
      </c>
      <c r="G1442" s="18">
        <f t="shared" si="44"/>
        <v>1</v>
      </c>
      <c r="H1442" s="17"/>
      <c r="I1442" s="17"/>
      <c r="J1442" s="17"/>
      <c r="K1442" s="18" t="str">
        <f t="shared" si="45"/>
        <v/>
      </c>
      <c r="L1442" s="22" t="s">
        <v>2338</v>
      </c>
    </row>
    <row r="1443" ht="12" customHeight="1" spans="1:12">
      <c r="A1443" s="15">
        <v>1439</v>
      </c>
      <c r="B1443" s="16" t="s">
        <v>2753</v>
      </c>
      <c r="C1443" s="16" t="s">
        <v>2757</v>
      </c>
      <c r="D1443" s="17"/>
      <c r="E1443" s="17">
        <v>15</v>
      </c>
      <c r="F1443" s="17">
        <v>15</v>
      </c>
      <c r="G1443" s="18">
        <f t="shared" si="44"/>
        <v>1</v>
      </c>
      <c r="H1443" s="17"/>
      <c r="I1443" s="17"/>
      <c r="J1443" s="17"/>
      <c r="K1443" s="18" t="str">
        <f t="shared" si="45"/>
        <v/>
      </c>
      <c r="L1443" s="22" t="s">
        <v>2758</v>
      </c>
    </row>
    <row r="1444" ht="12" customHeight="1" spans="1:12">
      <c r="A1444" s="19">
        <v>1440</v>
      </c>
      <c r="B1444" s="16" t="s">
        <v>2753</v>
      </c>
      <c r="C1444" s="16" t="s">
        <v>2759</v>
      </c>
      <c r="D1444" s="17"/>
      <c r="E1444" s="17">
        <v>15.8158</v>
      </c>
      <c r="F1444" s="17">
        <v>15.8158</v>
      </c>
      <c r="G1444" s="18">
        <f t="shared" si="44"/>
        <v>1</v>
      </c>
      <c r="H1444" s="17"/>
      <c r="I1444" s="17"/>
      <c r="J1444" s="17"/>
      <c r="K1444" s="18" t="str">
        <f t="shared" si="45"/>
        <v/>
      </c>
      <c r="L1444" s="22" t="s">
        <v>2760</v>
      </c>
    </row>
    <row r="1445" ht="12" customHeight="1" spans="1:12">
      <c r="A1445" s="15">
        <v>1441</v>
      </c>
      <c r="B1445" s="16" t="s">
        <v>2753</v>
      </c>
      <c r="C1445" s="16" t="s">
        <v>2761</v>
      </c>
      <c r="D1445" s="17">
        <v>8.5</v>
      </c>
      <c r="E1445" s="17">
        <v>8.5</v>
      </c>
      <c r="F1445" s="17">
        <v>8.5</v>
      </c>
      <c r="G1445" s="18">
        <f t="shared" si="44"/>
        <v>1</v>
      </c>
      <c r="H1445" s="17"/>
      <c r="I1445" s="17"/>
      <c r="J1445" s="17"/>
      <c r="K1445" s="18" t="str">
        <f t="shared" si="45"/>
        <v/>
      </c>
      <c r="L1445" s="22" t="s">
        <v>2762</v>
      </c>
    </row>
    <row r="1446" ht="12" customHeight="1" spans="1:12">
      <c r="A1446" s="19">
        <v>1442</v>
      </c>
      <c r="B1446" s="16" t="s">
        <v>2753</v>
      </c>
      <c r="C1446" s="16" t="s">
        <v>2763</v>
      </c>
      <c r="D1446" s="17"/>
      <c r="E1446" s="17">
        <v>20</v>
      </c>
      <c r="F1446" s="17">
        <v>20</v>
      </c>
      <c r="G1446" s="18">
        <f t="shared" si="44"/>
        <v>1</v>
      </c>
      <c r="H1446" s="17"/>
      <c r="I1446" s="17"/>
      <c r="J1446" s="17"/>
      <c r="K1446" s="18" t="str">
        <f t="shared" si="45"/>
        <v/>
      </c>
      <c r="L1446" s="22" t="s">
        <v>2764</v>
      </c>
    </row>
    <row r="1447" ht="12" customHeight="1" spans="1:12">
      <c r="A1447" s="15">
        <v>1443</v>
      </c>
      <c r="B1447" s="16" t="s">
        <v>2753</v>
      </c>
      <c r="C1447" s="16" t="s">
        <v>2765</v>
      </c>
      <c r="D1447" s="17"/>
      <c r="E1447" s="17">
        <v>30</v>
      </c>
      <c r="F1447" s="17">
        <v>30</v>
      </c>
      <c r="G1447" s="18">
        <f t="shared" si="44"/>
        <v>1</v>
      </c>
      <c r="H1447" s="17"/>
      <c r="I1447" s="17"/>
      <c r="J1447" s="17"/>
      <c r="K1447" s="18" t="str">
        <f t="shared" si="45"/>
        <v/>
      </c>
      <c r="L1447" s="22" t="s">
        <v>2766</v>
      </c>
    </row>
    <row r="1448" ht="12" customHeight="1" spans="1:12">
      <c r="A1448" s="19">
        <v>1444</v>
      </c>
      <c r="B1448" s="16" t="s">
        <v>2753</v>
      </c>
      <c r="C1448" s="16" t="s">
        <v>2767</v>
      </c>
      <c r="D1448" s="17"/>
      <c r="E1448" s="17">
        <v>20</v>
      </c>
      <c r="F1448" s="17">
        <v>20</v>
      </c>
      <c r="G1448" s="18">
        <f t="shared" si="44"/>
        <v>1</v>
      </c>
      <c r="H1448" s="17"/>
      <c r="I1448" s="17"/>
      <c r="J1448" s="17"/>
      <c r="K1448" s="18" t="str">
        <f t="shared" si="45"/>
        <v/>
      </c>
      <c r="L1448" s="22" t="s">
        <v>2768</v>
      </c>
    </row>
    <row r="1449" ht="12" customHeight="1" spans="1:12">
      <c r="A1449" s="15">
        <v>1445</v>
      </c>
      <c r="B1449" s="16" t="s">
        <v>2753</v>
      </c>
      <c r="C1449" s="16" t="s">
        <v>2769</v>
      </c>
      <c r="D1449" s="17"/>
      <c r="E1449" s="17">
        <v>69</v>
      </c>
      <c r="F1449" s="17">
        <v>69</v>
      </c>
      <c r="G1449" s="18">
        <f t="shared" si="44"/>
        <v>1</v>
      </c>
      <c r="H1449" s="17"/>
      <c r="I1449" s="17"/>
      <c r="J1449" s="17"/>
      <c r="K1449" s="18" t="str">
        <f t="shared" si="45"/>
        <v/>
      </c>
      <c r="L1449" s="22" t="s">
        <v>2770</v>
      </c>
    </row>
    <row r="1450" ht="12" customHeight="1" spans="1:12">
      <c r="A1450" s="19">
        <v>1446</v>
      </c>
      <c r="B1450" s="16" t="s">
        <v>2753</v>
      </c>
      <c r="C1450" s="16" t="s">
        <v>2771</v>
      </c>
      <c r="D1450" s="17"/>
      <c r="E1450" s="17">
        <v>10</v>
      </c>
      <c r="F1450" s="17">
        <v>10</v>
      </c>
      <c r="G1450" s="18">
        <f t="shared" si="44"/>
        <v>1</v>
      </c>
      <c r="H1450" s="17"/>
      <c r="I1450" s="17"/>
      <c r="J1450" s="17"/>
      <c r="K1450" s="18" t="str">
        <f t="shared" si="45"/>
        <v/>
      </c>
      <c r="L1450" s="22" t="s">
        <v>2772</v>
      </c>
    </row>
    <row r="1451" ht="12" customHeight="1" spans="1:12">
      <c r="A1451" s="15">
        <v>1447</v>
      </c>
      <c r="B1451" s="16" t="s">
        <v>2753</v>
      </c>
      <c r="C1451" s="16" t="s">
        <v>2773</v>
      </c>
      <c r="D1451" s="17">
        <v>45</v>
      </c>
      <c r="E1451" s="17">
        <v>45</v>
      </c>
      <c r="F1451" s="17">
        <v>35.497</v>
      </c>
      <c r="G1451" s="18">
        <f t="shared" si="44"/>
        <v>0.788822222222222</v>
      </c>
      <c r="H1451" s="17"/>
      <c r="I1451" s="17"/>
      <c r="J1451" s="17"/>
      <c r="K1451" s="18" t="str">
        <f t="shared" si="45"/>
        <v/>
      </c>
      <c r="L1451" s="22" t="s">
        <v>2755</v>
      </c>
    </row>
    <row r="1452" ht="12" customHeight="1" spans="1:12">
      <c r="A1452" s="19">
        <v>1448</v>
      </c>
      <c r="B1452" s="16" t="s">
        <v>2753</v>
      </c>
      <c r="C1452" s="16" t="s">
        <v>2774</v>
      </c>
      <c r="D1452" s="17">
        <v>3</v>
      </c>
      <c r="E1452" s="17">
        <v>3</v>
      </c>
      <c r="F1452" s="17">
        <v>3</v>
      </c>
      <c r="G1452" s="18">
        <f t="shared" si="44"/>
        <v>1</v>
      </c>
      <c r="H1452" s="17"/>
      <c r="I1452" s="17"/>
      <c r="J1452" s="17"/>
      <c r="K1452" s="18" t="str">
        <f t="shared" si="45"/>
        <v/>
      </c>
      <c r="L1452" s="22" t="s">
        <v>2775</v>
      </c>
    </row>
    <row r="1453" ht="12" customHeight="1" spans="1:12">
      <c r="A1453" s="15">
        <v>1449</v>
      </c>
      <c r="B1453" s="16" t="s">
        <v>2753</v>
      </c>
      <c r="C1453" s="16" t="s">
        <v>2776</v>
      </c>
      <c r="D1453" s="17">
        <v>0.8</v>
      </c>
      <c r="E1453" s="17">
        <v>0.8</v>
      </c>
      <c r="F1453" s="17">
        <v>0.8</v>
      </c>
      <c r="G1453" s="18">
        <f t="shared" si="44"/>
        <v>1</v>
      </c>
      <c r="H1453" s="17"/>
      <c r="I1453" s="17"/>
      <c r="J1453" s="17"/>
      <c r="K1453" s="18" t="str">
        <f t="shared" si="45"/>
        <v/>
      </c>
      <c r="L1453" s="22" t="s">
        <v>2775</v>
      </c>
    </row>
    <row r="1454" ht="12" customHeight="1" spans="1:12">
      <c r="A1454" s="19">
        <v>1450</v>
      </c>
      <c r="B1454" s="16" t="s">
        <v>2753</v>
      </c>
      <c r="C1454" s="16" t="s">
        <v>2777</v>
      </c>
      <c r="D1454" s="17">
        <v>0.7</v>
      </c>
      <c r="E1454" s="17">
        <v>0.7</v>
      </c>
      <c r="F1454" s="17">
        <v>0.7</v>
      </c>
      <c r="G1454" s="18">
        <f t="shared" si="44"/>
        <v>1</v>
      </c>
      <c r="H1454" s="17"/>
      <c r="I1454" s="17"/>
      <c r="J1454" s="17"/>
      <c r="K1454" s="18" t="str">
        <f t="shared" si="45"/>
        <v/>
      </c>
      <c r="L1454" s="22" t="s">
        <v>2755</v>
      </c>
    </row>
    <row r="1455" ht="12" customHeight="1" spans="1:12">
      <c r="A1455" s="15">
        <v>1451</v>
      </c>
      <c r="B1455" s="16" t="s">
        <v>2753</v>
      </c>
      <c r="C1455" s="16" t="s">
        <v>2778</v>
      </c>
      <c r="D1455" s="17">
        <v>50</v>
      </c>
      <c r="E1455" s="17">
        <v>40</v>
      </c>
      <c r="F1455" s="17">
        <v>40</v>
      </c>
      <c r="G1455" s="18">
        <f t="shared" si="44"/>
        <v>1</v>
      </c>
      <c r="H1455" s="17"/>
      <c r="I1455" s="17"/>
      <c r="J1455" s="17"/>
      <c r="K1455" s="18" t="str">
        <f t="shared" si="45"/>
        <v/>
      </c>
      <c r="L1455" s="22" t="s">
        <v>2779</v>
      </c>
    </row>
    <row r="1456" ht="12" customHeight="1" spans="1:12">
      <c r="A1456" s="19">
        <v>1452</v>
      </c>
      <c r="B1456" s="16" t="s">
        <v>2753</v>
      </c>
      <c r="C1456" s="16" t="s">
        <v>2780</v>
      </c>
      <c r="D1456" s="17">
        <v>400</v>
      </c>
      <c r="E1456" s="17">
        <v>191</v>
      </c>
      <c r="F1456" s="17"/>
      <c r="G1456" s="18">
        <f t="shared" si="44"/>
        <v>0</v>
      </c>
      <c r="H1456" s="17"/>
      <c r="I1456" s="17"/>
      <c r="J1456" s="17"/>
      <c r="K1456" s="18" t="str">
        <f t="shared" si="45"/>
        <v/>
      </c>
      <c r="L1456" s="22" t="s">
        <v>2781</v>
      </c>
    </row>
    <row r="1457" ht="12" customHeight="1" spans="1:12">
      <c r="A1457" s="15">
        <v>1453</v>
      </c>
      <c r="B1457" s="16" t="s">
        <v>2782</v>
      </c>
      <c r="C1457" s="16" t="s">
        <v>2783</v>
      </c>
      <c r="D1457" s="17">
        <v>40</v>
      </c>
      <c r="E1457" s="17">
        <v>40</v>
      </c>
      <c r="F1457" s="17">
        <v>40</v>
      </c>
      <c r="G1457" s="18">
        <f t="shared" si="44"/>
        <v>1</v>
      </c>
      <c r="H1457" s="17"/>
      <c r="I1457" s="17"/>
      <c r="J1457" s="17"/>
      <c r="K1457" s="18" t="str">
        <f t="shared" si="45"/>
        <v/>
      </c>
      <c r="L1457" s="22" t="s">
        <v>690</v>
      </c>
    </row>
    <row r="1458" ht="12" customHeight="1" spans="1:12">
      <c r="A1458" s="19">
        <v>1454</v>
      </c>
      <c r="B1458" s="16" t="s">
        <v>2782</v>
      </c>
      <c r="C1458" s="16" t="s">
        <v>2784</v>
      </c>
      <c r="D1458" s="17">
        <v>81.02855</v>
      </c>
      <c r="E1458" s="17">
        <v>96.285377</v>
      </c>
      <c r="F1458" s="17">
        <v>65.743173</v>
      </c>
      <c r="G1458" s="18">
        <f t="shared" si="44"/>
        <v>0.682794989731411</v>
      </c>
      <c r="H1458" s="17"/>
      <c r="I1458" s="17"/>
      <c r="J1458" s="17"/>
      <c r="K1458" s="18" t="str">
        <f t="shared" si="45"/>
        <v/>
      </c>
      <c r="L1458" s="22" t="s">
        <v>2785</v>
      </c>
    </row>
    <row r="1459" ht="12" customHeight="1" spans="1:12">
      <c r="A1459" s="15">
        <v>1455</v>
      </c>
      <c r="B1459" s="16" t="s">
        <v>2782</v>
      </c>
      <c r="C1459" s="16" t="s">
        <v>2786</v>
      </c>
      <c r="D1459" s="17"/>
      <c r="E1459" s="17">
        <v>3.7</v>
      </c>
      <c r="F1459" s="17"/>
      <c r="G1459" s="18">
        <f t="shared" si="44"/>
        <v>0</v>
      </c>
      <c r="H1459" s="17"/>
      <c r="I1459" s="17"/>
      <c r="J1459" s="17"/>
      <c r="K1459" s="18" t="str">
        <f t="shared" si="45"/>
        <v/>
      </c>
      <c r="L1459" s="22" t="s">
        <v>2787</v>
      </c>
    </row>
    <row r="1460" ht="12" customHeight="1" spans="1:12">
      <c r="A1460" s="19">
        <v>1456</v>
      </c>
      <c r="B1460" s="16" t="s">
        <v>2782</v>
      </c>
      <c r="C1460" s="16" t="s">
        <v>2788</v>
      </c>
      <c r="D1460" s="17">
        <v>1.8</v>
      </c>
      <c r="E1460" s="17">
        <v>1.8</v>
      </c>
      <c r="F1460" s="17">
        <v>1.776</v>
      </c>
      <c r="G1460" s="18">
        <f t="shared" si="44"/>
        <v>0.986666666666667</v>
      </c>
      <c r="H1460" s="17"/>
      <c r="I1460" s="17"/>
      <c r="J1460" s="17"/>
      <c r="K1460" s="18" t="str">
        <f t="shared" si="45"/>
        <v/>
      </c>
      <c r="L1460" s="22" t="s">
        <v>1733</v>
      </c>
    </row>
    <row r="1461" ht="12" customHeight="1" spans="1:12">
      <c r="A1461" s="15">
        <v>1457</v>
      </c>
      <c r="B1461" s="16" t="s">
        <v>2782</v>
      </c>
      <c r="C1461" s="16" t="s">
        <v>669</v>
      </c>
      <c r="D1461" s="17">
        <v>0.13</v>
      </c>
      <c r="E1461" s="17">
        <v>0.13</v>
      </c>
      <c r="F1461" s="17">
        <v>0.13</v>
      </c>
      <c r="G1461" s="18">
        <f t="shared" si="44"/>
        <v>1</v>
      </c>
      <c r="H1461" s="17"/>
      <c r="I1461" s="17"/>
      <c r="J1461" s="17"/>
      <c r="K1461" s="18" t="str">
        <f t="shared" si="45"/>
        <v/>
      </c>
      <c r="L1461" s="22" t="s">
        <v>690</v>
      </c>
    </row>
    <row r="1462" ht="12" customHeight="1" spans="1:12">
      <c r="A1462" s="19">
        <v>1458</v>
      </c>
      <c r="B1462" s="16" t="s">
        <v>2782</v>
      </c>
      <c r="C1462" s="16" t="s">
        <v>2789</v>
      </c>
      <c r="D1462" s="17"/>
      <c r="E1462" s="17"/>
      <c r="F1462" s="17">
        <v>30.2</v>
      </c>
      <c r="G1462" s="18" t="str">
        <f t="shared" si="44"/>
        <v/>
      </c>
      <c r="H1462" s="17"/>
      <c r="I1462" s="17"/>
      <c r="J1462" s="17"/>
      <c r="K1462" s="18" t="str">
        <f t="shared" si="45"/>
        <v/>
      </c>
      <c r="L1462" s="22" t="s">
        <v>2790</v>
      </c>
    </row>
    <row r="1463" ht="12" customHeight="1" spans="1:12">
      <c r="A1463" s="15">
        <v>1459</v>
      </c>
      <c r="B1463" s="16" t="s">
        <v>2782</v>
      </c>
      <c r="C1463" s="16" t="s">
        <v>2791</v>
      </c>
      <c r="D1463" s="17">
        <v>2.5</v>
      </c>
      <c r="E1463" s="17">
        <v>2.5</v>
      </c>
      <c r="F1463" s="17">
        <v>2.5</v>
      </c>
      <c r="G1463" s="18">
        <f t="shared" si="44"/>
        <v>1</v>
      </c>
      <c r="H1463" s="17"/>
      <c r="I1463" s="17"/>
      <c r="J1463" s="17"/>
      <c r="K1463" s="18" t="str">
        <f t="shared" si="45"/>
        <v/>
      </c>
      <c r="L1463" s="22" t="s">
        <v>2792</v>
      </c>
    </row>
    <row r="1464" ht="12" customHeight="1" spans="1:12">
      <c r="A1464" s="19">
        <v>1460</v>
      </c>
      <c r="B1464" s="16" t="s">
        <v>2782</v>
      </c>
      <c r="C1464" s="16" t="s">
        <v>2793</v>
      </c>
      <c r="D1464" s="17"/>
      <c r="E1464" s="17">
        <v>115</v>
      </c>
      <c r="F1464" s="17"/>
      <c r="G1464" s="18">
        <f t="shared" si="44"/>
        <v>0</v>
      </c>
      <c r="H1464" s="17"/>
      <c r="I1464" s="17"/>
      <c r="J1464" s="17"/>
      <c r="K1464" s="18" t="str">
        <f t="shared" si="45"/>
        <v/>
      </c>
      <c r="L1464" s="22" t="s">
        <v>2794</v>
      </c>
    </row>
    <row r="1465" ht="12" customHeight="1" spans="1:12">
      <c r="A1465" s="15">
        <v>1461</v>
      </c>
      <c r="B1465" s="16" t="s">
        <v>2782</v>
      </c>
      <c r="C1465" s="16" t="s">
        <v>2795</v>
      </c>
      <c r="D1465" s="17">
        <v>10</v>
      </c>
      <c r="E1465" s="17">
        <v>10</v>
      </c>
      <c r="F1465" s="17">
        <v>7.4</v>
      </c>
      <c r="G1465" s="18">
        <f t="shared" si="44"/>
        <v>0.74</v>
      </c>
      <c r="H1465" s="17"/>
      <c r="I1465" s="17"/>
      <c r="J1465" s="17"/>
      <c r="K1465" s="18" t="str">
        <f t="shared" si="45"/>
        <v/>
      </c>
      <c r="L1465" s="22" t="s">
        <v>2796</v>
      </c>
    </row>
    <row r="1466" ht="12" customHeight="1" spans="1:12">
      <c r="A1466" s="19">
        <v>1462</v>
      </c>
      <c r="B1466" s="16" t="s">
        <v>2782</v>
      </c>
      <c r="C1466" s="16" t="s">
        <v>2797</v>
      </c>
      <c r="D1466" s="17">
        <v>50</v>
      </c>
      <c r="E1466" s="17"/>
      <c r="F1466" s="17"/>
      <c r="G1466" s="18" t="str">
        <f t="shared" si="44"/>
        <v/>
      </c>
      <c r="H1466" s="17"/>
      <c r="I1466" s="17"/>
      <c r="J1466" s="17"/>
      <c r="K1466" s="18" t="str">
        <f t="shared" si="45"/>
        <v/>
      </c>
      <c r="L1466" s="22" t="s">
        <v>2798</v>
      </c>
    </row>
    <row r="1467" ht="12" customHeight="1" spans="1:12">
      <c r="A1467" s="15">
        <v>1463</v>
      </c>
      <c r="B1467" s="16" t="s">
        <v>2782</v>
      </c>
      <c r="C1467" s="16" t="s">
        <v>2799</v>
      </c>
      <c r="D1467" s="17">
        <v>5</v>
      </c>
      <c r="E1467" s="17">
        <v>5</v>
      </c>
      <c r="F1467" s="17">
        <v>2.518</v>
      </c>
      <c r="G1467" s="18">
        <f t="shared" si="44"/>
        <v>0.5036</v>
      </c>
      <c r="H1467" s="17"/>
      <c r="I1467" s="17"/>
      <c r="J1467" s="17"/>
      <c r="K1467" s="18" t="str">
        <f t="shared" si="45"/>
        <v/>
      </c>
      <c r="L1467" s="22" t="s">
        <v>2800</v>
      </c>
    </row>
    <row r="1468" ht="12" customHeight="1" spans="1:12">
      <c r="A1468" s="19">
        <v>1464</v>
      </c>
      <c r="B1468" s="16" t="s">
        <v>2782</v>
      </c>
      <c r="C1468" s="16" t="s">
        <v>2801</v>
      </c>
      <c r="D1468" s="17">
        <v>35</v>
      </c>
      <c r="E1468" s="17">
        <v>35</v>
      </c>
      <c r="F1468" s="17">
        <v>22</v>
      </c>
      <c r="G1468" s="18">
        <f t="shared" si="44"/>
        <v>0.628571428571429</v>
      </c>
      <c r="H1468" s="17"/>
      <c r="I1468" s="17"/>
      <c r="J1468" s="17"/>
      <c r="K1468" s="18" t="str">
        <f t="shared" si="45"/>
        <v/>
      </c>
      <c r="L1468" s="22" t="s">
        <v>2802</v>
      </c>
    </row>
    <row r="1469" ht="12" customHeight="1" spans="1:12">
      <c r="A1469" s="15">
        <v>1465</v>
      </c>
      <c r="B1469" s="16" t="s">
        <v>2803</v>
      </c>
      <c r="C1469" s="16" t="s">
        <v>684</v>
      </c>
      <c r="D1469" s="17">
        <v>0.1</v>
      </c>
      <c r="E1469" s="17"/>
      <c r="F1469" s="17"/>
      <c r="G1469" s="18" t="str">
        <f t="shared" si="44"/>
        <v/>
      </c>
      <c r="H1469" s="17"/>
      <c r="I1469" s="17"/>
      <c r="J1469" s="17"/>
      <c r="K1469" s="18" t="str">
        <f t="shared" si="45"/>
        <v/>
      </c>
      <c r="L1469" s="22" t="s">
        <v>690</v>
      </c>
    </row>
    <row r="1470" ht="12" customHeight="1" spans="1:12">
      <c r="A1470" s="19">
        <v>1466</v>
      </c>
      <c r="B1470" s="16" t="s">
        <v>2803</v>
      </c>
      <c r="C1470" s="16" t="s">
        <v>1576</v>
      </c>
      <c r="D1470" s="17">
        <v>0.72</v>
      </c>
      <c r="E1470" s="17"/>
      <c r="F1470" s="17"/>
      <c r="G1470" s="18" t="str">
        <f t="shared" si="44"/>
        <v/>
      </c>
      <c r="H1470" s="17"/>
      <c r="I1470" s="17"/>
      <c r="J1470" s="17"/>
      <c r="K1470" s="18" t="str">
        <f t="shared" si="45"/>
        <v/>
      </c>
      <c r="L1470" s="22" t="s">
        <v>690</v>
      </c>
    </row>
    <row r="1471" ht="12" customHeight="1" spans="1:12">
      <c r="A1471" s="15">
        <v>1467</v>
      </c>
      <c r="B1471" s="16" t="s">
        <v>2803</v>
      </c>
      <c r="C1471" s="16" t="s">
        <v>1632</v>
      </c>
      <c r="D1471" s="17">
        <v>0.7</v>
      </c>
      <c r="E1471" s="17"/>
      <c r="F1471" s="17"/>
      <c r="G1471" s="18" t="str">
        <f t="shared" si="44"/>
        <v/>
      </c>
      <c r="H1471" s="17"/>
      <c r="I1471" s="17"/>
      <c r="J1471" s="17"/>
      <c r="K1471" s="18" t="str">
        <f t="shared" si="45"/>
        <v/>
      </c>
      <c r="L1471" s="22" t="s">
        <v>690</v>
      </c>
    </row>
    <row r="1472" ht="12" customHeight="1" spans="1:12">
      <c r="A1472" s="19">
        <v>1468</v>
      </c>
      <c r="B1472" s="16" t="s">
        <v>2804</v>
      </c>
      <c r="C1472" s="16" t="s">
        <v>2805</v>
      </c>
      <c r="D1472" s="17"/>
      <c r="E1472" s="17"/>
      <c r="F1472" s="17">
        <v>55</v>
      </c>
      <c r="G1472" s="18" t="str">
        <f t="shared" si="44"/>
        <v/>
      </c>
      <c r="H1472" s="17"/>
      <c r="I1472" s="17"/>
      <c r="J1472" s="17"/>
      <c r="K1472" s="18" t="str">
        <f t="shared" si="45"/>
        <v/>
      </c>
      <c r="L1472" s="22" t="s">
        <v>2806</v>
      </c>
    </row>
    <row r="1473" ht="12" customHeight="1" spans="1:12">
      <c r="A1473" s="15">
        <v>1469</v>
      </c>
      <c r="B1473" s="16" t="s">
        <v>2804</v>
      </c>
      <c r="C1473" s="16" t="s">
        <v>2807</v>
      </c>
      <c r="D1473" s="17"/>
      <c r="E1473" s="17">
        <v>5</v>
      </c>
      <c r="F1473" s="17"/>
      <c r="G1473" s="18">
        <f t="shared" si="44"/>
        <v>0</v>
      </c>
      <c r="H1473" s="17"/>
      <c r="I1473" s="17"/>
      <c r="J1473" s="17"/>
      <c r="K1473" s="18" t="str">
        <f t="shared" si="45"/>
        <v/>
      </c>
      <c r="L1473" s="22" t="s">
        <v>2808</v>
      </c>
    </row>
    <row r="1474" ht="12" customHeight="1" spans="1:12">
      <c r="A1474" s="19">
        <v>1470</v>
      </c>
      <c r="B1474" s="16" t="s">
        <v>2804</v>
      </c>
      <c r="C1474" s="16" t="s">
        <v>2809</v>
      </c>
      <c r="D1474" s="17"/>
      <c r="E1474" s="17">
        <v>25</v>
      </c>
      <c r="F1474" s="17"/>
      <c r="G1474" s="18">
        <f t="shared" si="44"/>
        <v>0</v>
      </c>
      <c r="H1474" s="17"/>
      <c r="I1474" s="17"/>
      <c r="J1474" s="17"/>
      <c r="K1474" s="18" t="str">
        <f t="shared" si="45"/>
        <v/>
      </c>
      <c r="L1474" s="22" t="s">
        <v>2810</v>
      </c>
    </row>
    <row r="1475" ht="12" customHeight="1" spans="1:12">
      <c r="A1475" s="15">
        <v>1471</v>
      </c>
      <c r="B1475" s="16" t="s">
        <v>2804</v>
      </c>
      <c r="C1475" s="16" t="s">
        <v>2811</v>
      </c>
      <c r="D1475" s="17"/>
      <c r="E1475" s="17"/>
      <c r="F1475" s="17"/>
      <c r="G1475" s="18" t="str">
        <f t="shared" si="44"/>
        <v/>
      </c>
      <c r="H1475" s="17"/>
      <c r="I1475" s="17"/>
      <c r="J1475" s="17"/>
      <c r="K1475" s="18" t="str">
        <f t="shared" si="45"/>
        <v/>
      </c>
      <c r="L1475" s="22" t="s">
        <v>2812</v>
      </c>
    </row>
    <row r="1476" ht="12" customHeight="1" spans="1:12">
      <c r="A1476" s="19">
        <v>1472</v>
      </c>
      <c r="B1476" s="16" t="s">
        <v>2804</v>
      </c>
      <c r="C1476" s="16" t="s">
        <v>2813</v>
      </c>
      <c r="D1476" s="17">
        <v>30</v>
      </c>
      <c r="E1476" s="17">
        <v>30</v>
      </c>
      <c r="F1476" s="17"/>
      <c r="G1476" s="18">
        <f t="shared" si="44"/>
        <v>0</v>
      </c>
      <c r="H1476" s="17"/>
      <c r="I1476" s="17"/>
      <c r="J1476" s="17"/>
      <c r="K1476" s="18" t="str">
        <f t="shared" si="45"/>
        <v/>
      </c>
      <c r="L1476" s="22" t="s">
        <v>1202</v>
      </c>
    </row>
    <row r="1477" ht="12" customHeight="1" spans="1:12">
      <c r="A1477" s="15">
        <v>1473</v>
      </c>
      <c r="B1477" s="16" t="s">
        <v>2804</v>
      </c>
      <c r="C1477" s="16" t="s">
        <v>2814</v>
      </c>
      <c r="D1477" s="17">
        <v>53.23</v>
      </c>
      <c r="E1477" s="17">
        <v>53.23</v>
      </c>
      <c r="F1477" s="17">
        <v>21.535769</v>
      </c>
      <c r="G1477" s="18">
        <f t="shared" ref="G1477:G1540" si="46">IF(E1477=0,"",F1477/E1477)</f>
        <v>0.404579541611873</v>
      </c>
      <c r="H1477" s="17"/>
      <c r="I1477" s="17"/>
      <c r="J1477" s="17"/>
      <c r="K1477" s="18" t="str">
        <f t="shared" ref="K1477:K1540" si="47">IF(I1477=0,"",J1477/I1477)</f>
        <v/>
      </c>
      <c r="L1477" s="22" t="s">
        <v>1202</v>
      </c>
    </row>
    <row r="1478" ht="12" customHeight="1" spans="1:12">
      <c r="A1478" s="19">
        <v>1474</v>
      </c>
      <c r="B1478" s="16" t="s">
        <v>2804</v>
      </c>
      <c r="C1478" s="16" t="s">
        <v>2815</v>
      </c>
      <c r="D1478" s="17">
        <v>15</v>
      </c>
      <c r="E1478" s="17">
        <v>15</v>
      </c>
      <c r="F1478" s="17">
        <v>10.95</v>
      </c>
      <c r="G1478" s="18">
        <f t="shared" si="46"/>
        <v>0.73</v>
      </c>
      <c r="H1478" s="17"/>
      <c r="I1478" s="17"/>
      <c r="J1478" s="17"/>
      <c r="K1478" s="18" t="str">
        <f t="shared" si="47"/>
        <v/>
      </c>
      <c r="L1478" s="22" t="s">
        <v>1202</v>
      </c>
    </row>
    <row r="1479" ht="12" customHeight="1" spans="1:12">
      <c r="A1479" s="15">
        <v>1475</v>
      </c>
      <c r="B1479" s="16" t="s">
        <v>2804</v>
      </c>
      <c r="C1479" s="16" t="s">
        <v>2816</v>
      </c>
      <c r="D1479" s="17"/>
      <c r="E1479" s="17">
        <v>40</v>
      </c>
      <c r="F1479" s="17">
        <v>40</v>
      </c>
      <c r="G1479" s="18">
        <f t="shared" si="46"/>
        <v>1</v>
      </c>
      <c r="H1479" s="17"/>
      <c r="I1479" s="17"/>
      <c r="J1479" s="17"/>
      <c r="K1479" s="18" t="str">
        <f t="shared" si="47"/>
        <v/>
      </c>
      <c r="L1479" s="22" t="s">
        <v>2817</v>
      </c>
    </row>
    <row r="1480" ht="12" customHeight="1" spans="1:12">
      <c r="A1480" s="19">
        <v>1476</v>
      </c>
      <c r="B1480" s="16" t="s">
        <v>2804</v>
      </c>
      <c r="C1480" s="16" t="s">
        <v>2818</v>
      </c>
      <c r="D1480" s="17"/>
      <c r="E1480" s="17">
        <v>35.1</v>
      </c>
      <c r="F1480" s="17">
        <v>35.1</v>
      </c>
      <c r="G1480" s="18">
        <f t="shared" si="46"/>
        <v>1</v>
      </c>
      <c r="H1480" s="17"/>
      <c r="I1480" s="17"/>
      <c r="J1480" s="17"/>
      <c r="K1480" s="18" t="str">
        <f t="shared" si="47"/>
        <v/>
      </c>
      <c r="L1480" s="22" t="s">
        <v>2817</v>
      </c>
    </row>
    <row r="1481" ht="12" customHeight="1" spans="1:12">
      <c r="A1481" s="15">
        <v>1477</v>
      </c>
      <c r="B1481" s="16" t="s">
        <v>2804</v>
      </c>
      <c r="C1481" s="16" t="s">
        <v>2819</v>
      </c>
      <c r="D1481" s="17">
        <v>411.57</v>
      </c>
      <c r="E1481" s="17"/>
      <c r="F1481" s="17"/>
      <c r="G1481" s="18" t="str">
        <f t="shared" si="46"/>
        <v/>
      </c>
      <c r="H1481" s="17"/>
      <c r="I1481" s="17"/>
      <c r="J1481" s="17"/>
      <c r="K1481" s="18" t="str">
        <f t="shared" si="47"/>
        <v/>
      </c>
      <c r="L1481" s="22" t="s">
        <v>2820</v>
      </c>
    </row>
    <row r="1482" ht="12" customHeight="1" spans="1:12">
      <c r="A1482" s="19">
        <v>1478</v>
      </c>
      <c r="B1482" s="16" t="s">
        <v>2804</v>
      </c>
      <c r="C1482" s="16" t="s">
        <v>2821</v>
      </c>
      <c r="D1482" s="17"/>
      <c r="E1482" s="17">
        <v>594</v>
      </c>
      <c r="F1482" s="17">
        <v>594</v>
      </c>
      <c r="G1482" s="18">
        <f t="shared" si="46"/>
        <v>1</v>
      </c>
      <c r="H1482" s="17"/>
      <c r="I1482" s="17"/>
      <c r="J1482" s="17"/>
      <c r="K1482" s="18" t="str">
        <f t="shared" si="47"/>
        <v/>
      </c>
      <c r="L1482" s="22" t="s">
        <v>2817</v>
      </c>
    </row>
    <row r="1483" ht="12" customHeight="1" spans="1:12">
      <c r="A1483" s="15">
        <v>1479</v>
      </c>
      <c r="B1483" s="16" t="s">
        <v>2804</v>
      </c>
      <c r="C1483" s="16" t="s">
        <v>2822</v>
      </c>
      <c r="D1483" s="17"/>
      <c r="E1483" s="17">
        <v>22.92</v>
      </c>
      <c r="F1483" s="17">
        <v>22.92</v>
      </c>
      <c r="G1483" s="18">
        <f t="shared" si="46"/>
        <v>1</v>
      </c>
      <c r="H1483" s="17"/>
      <c r="I1483" s="17"/>
      <c r="J1483" s="17"/>
      <c r="K1483" s="18" t="str">
        <f t="shared" si="47"/>
        <v/>
      </c>
      <c r="L1483" s="22" t="s">
        <v>2817</v>
      </c>
    </row>
    <row r="1484" ht="12" customHeight="1" spans="1:12">
      <c r="A1484" s="19">
        <v>1480</v>
      </c>
      <c r="B1484" s="16" t="s">
        <v>2804</v>
      </c>
      <c r="C1484" s="16" t="s">
        <v>2823</v>
      </c>
      <c r="D1484" s="17"/>
      <c r="E1484" s="17">
        <v>20</v>
      </c>
      <c r="F1484" s="17">
        <v>20</v>
      </c>
      <c r="G1484" s="18">
        <f t="shared" si="46"/>
        <v>1</v>
      </c>
      <c r="H1484" s="17"/>
      <c r="I1484" s="17"/>
      <c r="J1484" s="17"/>
      <c r="K1484" s="18" t="str">
        <f t="shared" si="47"/>
        <v/>
      </c>
      <c r="L1484" s="22" t="s">
        <v>2817</v>
      </c>
    </row>
    <row r="1485" ht="12" customHeight="1" spans="1:12">
      <c r="A1485" s="15">
        <v>1481</v>
      </c>
      <c r="B1485" s="16" t="s">
        <v>2804</v>
      </c>
      <c r="C1485" s="16" t="s">
        <v>2824</v>
      </c>
      <c r="D1485" s="17"/>
      <c r="E1485" s="17">
        <v>45.95</v>
      </c>
      <c r="F1485" s="17">
        <v>45.95</v>
      </c>
      <c r="G1485" s="18">
        <f t="shared" si="46"/>
        <v>1</v>
      </c>
      <c r="H1485" s="17"/>
      <c r="I1485" s="17"/>
      <c r="J1485" s="17"/>
      <c r="K1485" s="18" t="str">
        <f t="shared" si="47"/>
        <v/>
      </c>
      <c r="L1485" s="22" t="s">
        <v>2817</v>
      </c>
    </row>
    <row r="1486" ht="12" customHeight="1" spans="1:12">
      <c r="A1486" s="19">
        <v>1482</v>
      </c>
      <c r="B1486" s="16" t="s">
        <v>2804</v>
      </c>
      <c r="C1486" s="16" t="s">
        <v>2825</v>
      </c>
      <c r="D1486" s="17">
        <v>40</v>
      </c>
      <c r="E1486" s="17">
        <v>40</v>
      </c>
      <c r="F1486" s="17">
        <v>24.669067</v>
      </c>
      <c r="G1486" s="18">
        <f t="shared" si="46"/>
        <v>0.616726675</v>
      </c>
      <c r="H1486" s="17"/>
      <c r="I1486" s="17"/>
      <c r="J1486" s="17"/>
      <c r="K1486" s="18" t="str">
        <f t="shared" si="47"/>
        <v/>
      </c>
      <c r="L1486" s="22" t="s">
        <v>1733</v>
      </c>
    </row>
    <row r="1487" ht="12" customHeight="1" spans="1:12">
      <c r="A1487" s="15">
        <v>1483</v>
      </c>
      <c r="B1487" s="16" t="s">
        <v>2804</v>
      </c>
      <c r="C1487" s="16" t="s">
        <v>2826</v>
      </c>
      <c r="D1487" s="17">
        <v>30</v>
      </c>
      <c r="E1487" s="17">
        <v>30</v>
      </c>
      <c r="F1487" s="17"/>
      <c r="G1487" s="18">
        <f t="shared" si="46"/>
        <v>0</v>
      </c>
      <c r="H1487" s="17"/>
      <c r="I1487" s="17"/>
      <c r="J1487" s="17"/>
      <c r="K1487" s="18" t="str">
        <f t="shared" si="47"/>
        <v/>
      </c>
      <c r="L1487" s="22" t="s">
        <v>1733</v>
      </c>
    </row>
    <row r="1488" ht="12" customHeight="1" spans="1:12">
      <c r="A1488" s="19">
        <v>1484</v>
      </c>
      <c r="B1488" s="16" t="s">
        <v>2804</v>
      </c>
      <c r="C1488" s="16" t="s">
        <v>2827</v>
      </c>
      <c r="D1488" s="17">
        <v>2</v>
      </c>
      <c r="E1488" s="17">
        <v>2</v>
      </c>
      <c r="F1488" s="17">
        <v>1.172</v>
      </c>
      <c r="G1488" s="18">
        <f t="shared" si="46"/>
        <v>0.586</v>
      </c>
      <c r="H1488" s="17"/>
      <c r="I1488" s="17"/>
      <c r="J1488" s="17"/>
      <c r="K1488" s="18" t="str">
        <f t="shared" si="47"/>
        <v/>
      </c>
      <c r="L1488" s="22" t="s">
        <v>1202</v>
      </c>
    </row>
    <row r="1489" ht="12" customHeight="1" spans="1:12">
      <c r="A1489" s="15">
        <v>1485</v>
      </c>
      <c r="B1489" s="16" t="s">
        <v>2804</v>
      </c>
      <c r="C1489" s="16" t="s">
        <v>2828</v>
      </c>
      <c r="D1489" s="17"/>
      <c r="E1489" s="17">
        <v>72.312</v>
      </c>
      <c r="F1489" s="17"/>
      <c r="G1489" s="18">
        <f t="shared" si="46"/>
        <v>0</v>
      </c>
      <c r="H1489" s="17"/>
      <c r="I1489" s="17"/>
      <c r="J1489" s="17"/>
      <c r="K1489" s="18" t="str">
        <f t="shared" si="47"/>
        <v/>
      </c>
      <c r="L1489" s="22" t="s">
        <v>2829</v>
      </c>
    </row>
    <row r="1490" ht="12" customHeight="1" spans="1:12">
      <c r="A1490" s="19">
        <v>1486</v>
      </c>
      <c r="B1490" s="16" t="s">
        <v>2804</v>
      </c>
      <c r="C1490" s="16" t="s">
        <v>2830</v>
      </c>
      <c r="D1490" s="17"/>
      <c r="E1490" s="17">
        <v>38</v>
      </c>
      <c r="F1490" s="17">
        <v>9.576</v>
      </c>
      <c r="G1490" s="18">
        <f t="shared" si="46"/>
        <v>0.252</v>
      </c>
      <c r="H1490" s="17"/>
      <c r="I1490" s="17"/>
      <c r="J1490" s="17"/>
      <c r="K1490" s="18" t="str">
        <f t="shared" si="47"/>
        <v/>
      </c>
      <c r="L1490" s="22" t="s">
        <v>2831</v>
      </c>
    </row>
    <row r="1491" ht="12" customHeight="1" spans="1:12">
      <c r="A1491" s="15">
        <v>1487</v>
      </c>
      <c r="B1491" s="16" t="s">
        <v>2804</v>
      </c>
      <c r="C1491" s="16" t="s">
        <v>1726</v>
      </c>
      <c r="D1491" s="17"/>
      <c r="E1491" s="17">
        <v>89</v>
      </c>
      <c r="F1491" s="17">
        <v>89</v>
      </c>
      <c r="G1491" s="18">
        <f t="shared" si="46"/>
        <v>1</v>
      </c>
      <c r="H1491" s="17"/>
      <c r="I1491" s="17"/>
      <c r="J1491" s="17"/>
      <c r="K1491" s="18" t="str">
        <f t="shared" si="47"/>
        <v/>
      </c>
      <c r="L1491" s="22" t="s">
        <v>1727</v>
      </c>
    </row>
    <row r="1492" ht="12" customHeight="1" spans="1:12">
      <c r="A1492" s="19">
        <v>1488</v>
      </c>
      <c r="B1492" s="16" t="s">
        <v>2804</v>
      </c>
      <c r="C1492" s="16" t="s">
        <v>2832</v>
      </c>
      <c r="D1492" s="17"/>
      <c r="E1492" s="17">
        <v>908</v>
      </c>
      <c r="F1492" s="17">
        <v>908</v>
      </c>
      <c r="G1492" s="18">
        <f t="shared" si="46"/>
        <v>1</v>
      </c>
      <c r="H1492" s="17"/>
      <c r="I1492" s="17"/>
      <c r="J1492" s="17"/>
      <c r="K1492" s="18" t="str">
        <f t="shared" si="47"/>
        <v/>
      </c>
      <c r="L1492" s="22" t="s">
        <v>1017</v>
      </c>
    </row>
    <row r="1493" ht="12" customHeight="1" spans="1:12">
      <c r="A1493" s="15">
        <v>1489</v>
      </c>
      <c r="B1493" s="16" t="s">
        <v>2804</v>
      </c>
      <c r="C1493" s="16" t="s">
        <v>2832</v>
      </c>
      <c r="D1493" s="17"/>
      <c r="E1493" s="17">
        <v>922</v>
      </c>
      <c r="F1493" s="17">
        <v>922</v>
      </c>
      <c r="G1493" s="18">
        <f t="shared" si="46"/>
        <v>1</v>
      </c>
      <c r="H1493" s="17"/>
      <c r="I1493" s="17"/>
      <c r="J1493" s="17"/>
      <c r="K1493" s="18" t="str">
        <f t="shared" si="47"/>
        <v/>
      </c>
      <c r="L1493" s="22" t="s">
        <v>987</v>
      </c>
    </row>
    <row r="1494" ht="12" customHeight="1" spans="1:12">
      <c r="A1494" s="19">
        <v>1490</v>
      </c>
      <c r="B1494" s="16" t="s">
        <v>2804</v>
      </c>
      <c r="C1494" s="16" t="s">
        <v>2833</v>
      </c>
      <c r="D1494" s="17">
        <v>10</v>
      </c>
      <c r="E1494" s="17"/>
      <c r="F1494" s="17"/>
      <c r="G1494" s="18" t="str">
        <f t="shared" si="46"/>
        <v/>
      </c>
      <c r="H1494" s="17"/>
      <c r="I1494" s="17"/>
      <c r="J1494" s="17"/>
      <c r="K1494" s="18" t="str">
        <f t="shared" si="47"/>
        <v/>
      </c>
      <c r="L1494" s="26" t="s">
        <v>963</v>
      </c>
    </row>
    <row r="1495" ht="12" customHeight="1" spans="1:12">
      <c r="A1495" s="15">
        <v>1491</v>
      </c>
      <c r="B1495" s="16" t="s">
        <v>2804</v>
      </c>
      <c r="C1495" s="16" t="s">
        <v>2834</v>
      </c>
      <c r="D1495" s="17">
        <v>1275.84</v>
      </c>
      <c r="E1495" s="17">
        <v>1275.84</v>
      </c>
      <c r="F1495" s="17">
        <v>1231.131</v>
      </c>
      <c r="G1495" s="18">
        <f t="shared" si="46"/>
        <v>0.964957204665162</v>
      </c>
      <c r="H1495" s="17"/>
      <c r="I1495" s="17"/>
      <c r="J1495" s="17"/>
      <c r="K1495" s="18" t="str">
        <f t="shared" si="47"/>
        <v/>
      </c>
      <c r="L1495" s="26" t="s">
        <v>963</v>
      </c>
    </row>
    <row r="1496" ht="12" customHeight="1" spans="1:12">
      <c r="A1496" s="19">
        <v>1492</v>
      </c>
      <c r="B1496" s="16" t="s">
        <v>2804</v>
      </c>
      <c r="C1496" s="16" t="s">
        <v>2835</v>
      </c>
      <c r="D1496" s="17">
        <v>210</v>
      </c>
      <c r="E1496" s="17">
        <v>210</v>
      </c>
      <c r="F1496" s="17">
        <v>19.2</v>
      </c>
      <c r="G1496" s="18">
        <f t="shared" si="46"/>
        <v>0.0914285714285714</v>
      </c>
      <c r="H1496" s="17"/>
      <c r="I1496" s="17"/>
      <c r="J1496" s="17"/>
      <c r="K1496" s="18" t="str">
        <f t="shared" si="47"/>
        <v/>
      </c>
      <c r="L1496" s="26" t="s">
        <v>963</v>
      </c>
    </row>
    <row r="1497" ht="12" customHeight="1" spans="1:12">
      <c r="A1497" s="15">
        <v>1493</v>
      </c>
      <c r="B1497" s="16" t="s">
        <v>2804</v>
      </c>
      <c r="C1497" s="16" t="s">
        <v>2836</v>
      </c>
      <c r="D1497" s="17"/>
      <c r="E1497" s="17">
        <v>41.68</v>
      </c>
      <c r="F1497" s="17">
        <v>36.389999</v>
      </c>
      <c r="G1497" s="18">
        <f t="shared" si="46"/>
        <v>0.873080590211132</v>
      </c>
      <c r="H1497" s="17"/>
      <c r="I1497" s="17"/>
      <c r="J1497" s="17"/>
      <c r="K1497" s="18" t="str">
        <f t="shared" si="47"/>
        <v/>
      </c>
      <c r="L1497" s="22" t="s">
        <v>2837</v>
      </c>
    </row>
    <row r="1498" ht="12" customHeight="1" spans="1:12">
      <c r="A1498" s="19">
        <v>1494</v>
      </c>
      <c r="B1498" s="16" t="s">
        <v>2804</v>
      </c>
      <c r="C1498" s="16" t="s">
        <v>2838</v>
      </c>
      <c r="D1498" s="17">
        <v>600</v>
      </c>
      <c r="E1498" s="17"/>
      <c r="F1498" s="17"/>
      <c r="G1498" s="18" t="str">
        <f t="shared" si="46"/>
        <v/>
      </c>
      <c r="H1498" s="17"/>
      <c r="I1498" s="17"/>
      <c r="J1498" s="17"/>
      <c r="K1498" s="18" t="str">
        <f t="shared" si="47"/>
        <v/>
      </c>
      <c r="L1498" s="22" t="s">
        <v>2839</v>
      </c>
    </row>
    <row r="1499" ht="12" customHeight="1" spans="1:12">
      <c r="A1499" s="15">
        <v>1495</v>
      </c>
      <c r="B1499" s="16" t="s">
        <v>2804</v>
      </c>
      <c r="C1499" s="16" t="s">
        <v>2840</v>
      </c>
      <c r="D1499" s="17"/>
      <c r="E1499" s="17">
        <v>140</v>
      </c>
      <c r="F1499" s="17">
        <v>140</v>
      </c>
      <c r="G1499" s="18">
        <f t="shared" si="46"/>
        <v>1</v>
      </c>
      <c r="H1499" s="17"/>
      <c r="I1499" s="17"/>
      <c r="J1499" s="17"/>
      <c r="K1499" s="18" t="str">
        <f t="shared" si="47"/>
        <v/>
      </c>
      <c r="L1499" s="22" t="s">
        <v>1680</v>
      </c>
    </row>
    <row r="1500" ht="12" customHeight="1" spans="1:12">
      <c r="A1500" s="19">
        <v>1496</v>
      </c>
      <c r="B1500" s="16" t="s">
        <v>2804</v>
      </c>
      <c r="C1500" s="16" t="s">
        <v>2841</v>
      </c>
      <c r="D1500" s="17"/>
      <c r="E1500" s="17">
        <v>31</v>
      </c>
      <c r="F1500" s="17">
        <v>31</v>
      </c>
      <c r="G1500" s="18">
        <f t="shared" si="46"/>
        <v>1</v>
      </c>
      <c r="H1500" s="17"/>
      <c r="I1500" s="17"/>
      <c r="J1500" s="17"/>
      <c r="K1500" s="18" t="str">
        <f t="shared" si="47"/>
        <v/>
      </c>
      <c r="L1500" s="22" t="s">
        <v>1680</v>
      </c>
    </row>
    <row r="1501" ht="12" customHeight="1" spans="1:12">
      <c r="A1501" s="15">
        <v>1497</v>
      </c>
      <c r="B1501" s="16" t="s">
        <v>2804</v>
      </c>
      <c r="C1501" s="16" t="s">
        <v>2842</v>
      </c>
      <c r="D1501" s="17"/>
      <c r="E1501" s="17">
        <v>82.6</v>
      </c>
      <c r="F1501" s="17">
        <v>82.6</v>
      </c>
      <c r="G1501" s="18">
        <f t="shared" si="46"/>
        <v>1</v>
      </c>
      <c r="H1501" s="17"/>
      <c r="I1501" s="17"/>
      <c r="J1501" s="17"/>
      <c r="K1501" s="18" t="str">
        <f t="shared" si="47"/>
        <v/>
      </c>
      <c r="L1501" s="22" t="s">
        <v>1680</v>
      </c>
    </row>
    <row r="1502" ht="12" customHeight="1" spans="1:12">
      <c r="A1502" s="19">
        <v>1498</v>
      </c>
      <c r="B1502" s="16" t="s">
        <v>2804</v>
      </c>
      <c r="C1502" s="16" t="s">
        <v>2843</v>
      </c>
      <c r="D1502" s="17">
        <v>2.5</v>
      </c>
      <c r="E1502" s="17">
        <v>2.5</v>
      </c>
      <c r="F1502" s="17"/>
      <c r="G1502" s="18">
        <f t="shared" si="46"/>
        <v>0</v>
      </c>
      <c r="H1502" s="17"/>
      <c r="I1502" s="17"/>
      <c r="J1502" s="17"/>
      <c r="K1502" s="18" t="str">
        <f t="shared" si="47"/>
        <v/>
      </c>
      <c r="L1502" s="22" t="s">
        <v>1202</v>
      </c>
    </row>
    <row r="1503" ht="12" customHeight="1" spans="1:12">
      <c r="A1503" s="15">
        <v>1499</v>
      </c>
      <c r="B1503" s="16" t="s">
        <v>2804</v>
      </c>
      <c r="C1503" s="16" t="s">
        <v>2844</v>
      </c>
      <c r="D1503" s="17">
        <v>300</v>
      </c>
      <c r="E1503" s="17">
        <v>290.89</v>
      </c>
      <c r="F1503" s="17"/>
      <c r="G1503" s="18">
        <f t="shared" si="46"/>
        <v>0</v>
      </c>
      <c r="H1503" s="17"/>
      <c r="I1503" s="17"/>
      <c r="J1503" s="17"/>
      <c r="K1503" s="18" t="str">
        <f t="shared" si="47"/>
        <v/>
      </c>
      <c r="L1503" s="22" t="s">
        <v>1202</v>
      </c>
    </row>
    <row r="1504" ht="12" customHeight="1" spans="1:12">
      <c r="A1504" s="19">
        <v>1500</v>
      </c>
      <c r="B1504" s="16" t="s">
        <v>2804</v>
      </c>
      <c r="C1504" s="16" t="s">
        <v>2845</v>
      </c>
      <c r="D1504" s="17">
        <v>40</v>
      </c>
      <c r="E1504" s="17">
        <v>10</v>
      </c>
      <c r="F1504" s="17"/>
      <c r="G1504" s="18">
        <f t="shared" si="46"/>
        <v>0</v>
      </c>
      <c r="H1504" s="17"/>
      <c r="I1504" s="17"/>
      <c r="J1504" s="17"/>
      <c r="K1504" s="18" t="str">
        <f t="shared" si="47"/>
        <v/>
      </c>
      <c r="L1504" s="22" t="s">
        <v>1202</v>
      </c>
    </row>
    <row r="1505" ht="12" customHeight="1" spans="1:12">
      <c r="A1505" s="15">
        <v>1501</v>
      </c>
      <c r="B1505" s="16" t="s">
        <v>2804</v>
      </c>
      <c r="C1505" s="16" t="s">
        <v>2846</v>
      </c>
      <c r="D1505" s="17">
        <v>74.03</v>
      </c>
      <c r="E1505" s="17"/>
      <c r="F1505" s="17"/>
      <c r="G1505" s="18" t="str">
        <f t="shared" si="46"/>
        <v/>
      </c>
      <c r="H1505" s="17"/>
      <c r="I1505" s="17"/>
      <c r="J1505" s="17"/>
      <c r="K1505" s="18" t="str">
        <f t="shared" si="47"/>
        <v/>
      </c>
      <c r="L1505" s="22" t="s">
        <v>1733</v>
      </c>
    </row>
    <row r="1506" ht="12" customHeight="1" spans="1:12">
      <c r="A1506" s="19">
        <v>1502</v>
      </c>
      <c r="B1506" s="16" t="s">
        <v>2804</v>
      </c>
      <c r="C1506" s="16" t="s">
        <v>2846</v>
      </c>
      <c r="D1506" s="17"/>
      <c r="E1506" s="17">
        <v>37.0158</v>
      </c>
      <c r="F1506" s="17">
        <v>9.549</v>
      </c>
      <c r="G1506" s="18">
        <f t="shared" si="46"/>
        <v>0.257970920525829</v>
      </c>
      <c r="H1506" s="17"/>
      <c r="I1506" s="17"/>
      <c r="J1506" s="17"/>
      <c r="K1506" s="18" t="str">
        <f t="shared" si="47"/>
        <v/>
      </c>
      <c r="L1506" s="22" t="s">
        <v>2847</v>
      </c>
    </row>
    <row r="1507" ht="12" customHeight="1" spans="1:12">
      <c r="A1507" s="15">
        <v>1503</v>
      </c>
      <c r="B1507" s="16" t="s">
        <v>2804</v>
      </c>
      <c r="C1507" s="16" t="s">
        <v>731</v>
      </c>
      <c r="D1507" s="17">
        <v>26.62</v>
      </c>
      <c r="E1507" s="17">
        <v>26.62</v>
      </c>
      <c r="F1507" s="17">
        <v>25.158395</v>
      </c>
      <c r="G1507" s="18">
        <f t="shared" si="46"/>
        <v>0.945093726521412</v>
      </c>
      <c r="H1507" s="17"/>
      <c r="I1507" s="17"/>
      <c r="J1507" s="17"/>
      <c r="K1507" s="18" t="str">
        <f t="shared" si="47"/>
        <v/>
      </c>
      <c r="L1507" s="22" t="s">
        <v>1733</v>
      </c>
    </row>
    <row r="1508" ht="12" customHeight="1" spans="1:12">
      <c r="A1508" s="19">
        <v>1504</v>
      </c>
      <c r="B1508" s="16" t="s">
        <v>2804</v>
      </c>
      <c r="C1508" s="16" t="s">
        <v>2848</v>
      </c>
      <c r="D1508" s="17">
        <v>150</v>
      </c>
      <c r="E1508" s="17">
        <v>150</v>
      </c>
      <c r="F1508" s="17"/>
      <c r="G1508" s="18">
        <f t="shared" si="46"/>
        <v>0</v>
      </c>
      <c r="H1508" s="17"/>
      <c r="I1508" s="17"/>
      <c r="J1508" s="17"/>
      <c r="K1508" s="18" t="str">
        <f t="shared" si="47"/>
        <v/>
      </c>
      <c r="L1508" s="26" t="s">
        <v>963</v>
      </c>
    </row>
    <row r="1509" ht="12" customHeight="1" spans="1:12">
      <c r="A1509" s="15">
        <v>1505</v>
      </c>
      <c r="B1509" s="16" t="s">
        <v>2804</v>
      </c>
      <c r="C1509" s="16" t="s">
        <v>2849</v>
      </c>
      <c r="D1509" s="17">
        <v>269.93</v>
      </c>
      <c r="E1509" s="17">
        <v>269.93</v>
      </c>
      <c r="F1509" s="17">
        <v>162.965546</v>
      </c>
      <c r="G1509" s="18">
        <f t="shared" si="46"/>
        <v>0.603732619568036</v>
      </c>
      <c r="H1509" s="17"/>
      <c r="I1509" s="17"/>
      <c r="J1509" s="17"/>
      <c r="K1509" s="18" t="str">
        <f t="shared" si="47"/>
        <v/>
      </c>
      <c r="L1509" s="26" t="s">
        <v>963</v>
      </c>
    </row>
    <row r="1510" ht="12" customHeight="1" spans="1:12">
      <c r="A1510" s="19">
        <v>1506</v>
      </c>
      <c r="B1510" s="16" t="s">
        <v>2804</v>
      </c>
      <c r="C1510" s="16" t="s">
        <v>2850</v>
      </c>
      <c r="D1510" s="17"/>
      <c r="E1510" s="17">
        <v>17.4</v>
      </c>
      <c r="F1510" s="17">
        <v>8.4</v>
      </c>
      <c r="G1510" s="18">
        <f t="shared" si="46"/>
        <v>0.482758620689655</v>
      </c>
      <c r="H1510" s="17"/>
      <c r="I1510" s="17"/>
      <c r="J1510" s="17"/>
      <c r="K1510" s="18" t="str">
        <f t="shared" si="47"/>
        <v/>
      </c>
      <c r="L1510" s="22" t="s">
        <v>2851</v>
      </c>
    </row>
    <row r="1511" ht="12" customHeight="1" spans="1:12">
      <c r="A1511" s="15">
        <v>1507</v>
      </c>
      <c r="B1511" s="16" t="s">
        <v>2804</v>
      </c>
      <c r="C1511" s="16" t="s">
        <v>2852</v>
      </c>
      <c r="D1511" s="17"/>
      <c r="E1511" s="17">
        <v>9.11</v>
      </c>
      <c r="F1511" s="17"/>
      <c r="G1511" s="18">
        <f t="shared" si="46"/>
        <v>0</v>
      </c>
      <c r="H1511" s="17"/>
      <c r="I1511" s="17"/>
      <c r="J1511" s="17"/>
      <c r="K1511" s="18" t="str">
        <f t="shared" si="47"/>
        <v/>
      </c>
      <c r="L1511" s="22" t="s">
        <v>2853</v>
      </c>
    </row>
    <row r="1512" ht="12" customHeight="1" spans="1:12">
      <c r="A1512" s="19">
        <v>1508</v>
      </c>
      <c r="B1512" s="16" t="s">
        <v>2804</v>
      </c>
      <c r="C1512" s="16" t="s">
        <v>2854</v>
      </c>
      <c r="D1512" s="17">
        <v>5</v>
      </c>
      <c r="E1512" s="17">
        <v>5</v>
      </c>
      <c r="F1512" s="17">
        <v>3.4015</v>
      </c>
      <c r="G1512" s="18">
        <f t="shared" si="46"/>
        <v>0.6803</v>
      </c>
      <c r="H1512" s="17"/>
      <c r="I1512" s="17"/>
      <c r="J1512" s="17"/>
      <c r="K1512" s="18" t="str">
        <f t="shared" si="47"/>
        <v/>
      </c>
      <c r="L1512" s="26" t="s">
        <v>963</v>
      </c>
    </row>
    <row r="1513" ht="12" customHeight="1" spans="1:12">
      <c r="A1513" s="15">
        <v>1509</v>
      </c>
      <c r="B1513" s="16" t="s">
        <v>2804</v>
      </c>
      <c r="C1513" s="16" t="s">
        <v>2855</v>
      </c>
      <c r="D1513" s="17">
        <v>120</v>
      </c>
      <c r="E1513" s="17">
        <v>47.688</v>
      </c>
      <c r="F1513" s="17"/>
      <c r="G1513" s="18">
        <f t="shared" si="46"/>
        <v>0</v>
      </c>
      <c r="H1513" s="17"/>
      <c r="I1513" s="17"/>
      <c r="J1513" s="17"/>
      <c r="K1513" s="18" t="str">
        <f t="shared" si="47"/>
        <v/>
      </c>
      <c r="L1513" s="26" t="s">
        <v>963</v>
      </c>
    </row>
    <row r="1514" ht="12" customHeight="1" spans="1:12">
      <c r="A1514" s="19">
        <v>1510</v>
      </c>
      <c r="B1514" s="16" t="s">
        <v>2804</v>
      </c>
      <c r="C1514" s="16" t="s">
        <v>2856</v>
      </c>
      <c r="D1514" s="17">
        <v>10.66</v>
      </c>
      <c r="E1514" s="17">
        <v>10.66</v>
      </c>
      <c r="F1514" s="17">
        <v>10.656</v>
      </c>
      <c r="G1514" s="18">
        <f t="shared" si="46"/>
        <v>0.999624765478424</v>
      </c>
      <c r="H1514" s="17"/>
      <c r="I1514" s="17"/>
      <c r="J1514" s="17"/>
      <c r="K1514" s="18" t="str">
        <f t="shared" si="47"/>
        <v/>
      </c>
      <c r="L1514" s="26" t="s">
        <v>963</v>
      </c>
    </row>
    <row r="1515" ht="12" customHeight="1" spans="1:12">
      <c r="A1515" s="15">
        <v>1511</v>
      </c>
      <c r="B1515" s="16" t="s">
        <v>2804</v>
      </c>
      <c r="C1515" s="16" t="s">
        <v>2857</v>
      </c>
      <c r="D1515" s="17">
        <v>0.5</v>
      </c>
      <c r="E1515" s="17">
        <v>0.5</v>
      </c>
      <c r="F1515" s="17"/>
      <c r="G1515" s="18">
        <f t="shared" si="46"/>
        <v>0</v>
      </c>
      <c r="H1515" s="17"/>
      <c r="I1515" s="17"/>
      <c r="J1515" s="17"/>
      <c r="K1515" s="18" t="str">
        <f t="shared" si="47"/>
        <v/>
      </c>
      <c r="L1515" s="26" t="s">
        <v>963</v>
      </c>
    </row>
    <row r="1516" ht="12" customHeight="1" spans="1:12">
      <c r="A1516" s="19">
        <v>1512</v>
      </c>
      <c r="B1516" s="16" t="s">
        <v>2804</v>
      </c>
      <c r="C1516" s="16" t="s">
        <v>2858</v>
      </c>
      <c r="D1516" s="17">
        <v>24</v>
      </c>
      <c r="E1516" s="17">
        <v>24</v>
      </c>
      <c r="F1516" s="17">
        <v>3.1825</v>
      </c>
      <c r="G1516" s="18">
        <f t="shared" si="46"/>
        <v>0.132604166666667</v>
      </c>
      <c r="H1516" s="17"/>
      <c r="I1516" s="17"/>
      <c r="J1516" s="17"/>
      <c r="K1516" s="18" t="str">
        <f t="shared" si="47"/>
        <v/>
      </c>
      <c r="L1516" s="26" t="s">
        <v>963</v>
      </c>
    </row>
    <row r="1517" ht="12" customHeight="1" spans="1:12">
      <c r="A1517" s="15">
        <v>1513</v>
      </c>
      <c r="B1517" s="16" t="s">
        <v>2804</v>
      </c>
      <c r="C1517" s="16" t="s">
        <v>2859</v>
      </c>
      <c r="D1517" s="17">
        <v>46.8</v>
      </c>
      <c r="E1517" s="17">
        <v>46.8</v>
      </c>
      <c r="F1517" s="17">
        <v>35.0587</v>
      </c>
      <c r="G1517" s="18">
        <f t="shared" si="46"/>
        <v>0.749117521367521</v>
      </c>
      <c r="H1517" s="17"/>
      <c r="I1517" s="17"/>
      <c r="J1517" s="17"/>
      <c r="K1517" s="18" t="str">
        <f t="shared" si="47"/>
        <v/>
      </c>
      <c r="L1517" s="26" t="s">
        <v>963</v>
      </c>
    </row>
    <row r="1518" ht="12" customHeight="1" spans="1:12">
      <c r="A1518" s="19">
        <v>1514</v>
      </c>
      <c r="B1518" s="16" t="s">
        <v>2804</v>
      </c>
      <c r="C1518" s="16" t="s">
        <v>2860</v>
      </c>
      <c r="D1518" s="17">
        <v>15</v>
      </c>
      <c r="E1518" s="17">
        <v>15</v>
      </c>
      <c r="F1518" s="17">
        <v>13.69503</v>
      </c>
      <c r="G1518" s="18">
        <f t="shared" si="46"/>
        <v>0.913002</v>
      </c>
      <c r="H1518" s="17"/>
      <c r="I1518" s="17"/>
      <c r="J1518" s="17"/>
      <c r="K1518" s="18" t="str">
        <f t="shared" si="47"/>
        <v/>
      </c>
      <c r="L1518" s="26" t="s">
        <v>963</v>
      </c>
    </row>
    <row r="1519" ht="12" customHeight="1" spans="1:12">
      <c r="A1519" s="15">
        <v>1515</v>
      </c>
      <c r="B1519" s="16" t="s">
        <v>2804</v>
      </c>
      <c r="C1519" s="16" t="s">
        <v>2861</v>
      </c>
      <c r="D1519" s="17">
        <v>60</v>
      </c>
      <c r="E1519" s="17">
        <v>60</v>
      </c>
      <c r="F1519" s="17"/>
      <c r="G1519" s="18">
        <f t="shared" si="46"/>
        <v>0</v>
      </c>
      <c r="H1519" s="17"/>
      <c r="I1519" s="17"/>
      <c r="J1519" s="17"/>
      <c r="K1519" s="18" t="str">
        <f t="shared" si="47"/>
        <v/>
      </c>
      <c r="L1519" s="22" t="s">
        <v>2862</v>
      </c>
    </row>
    <row r="1520" ht="12" customHeight="1" spans="1:12">
      <c r="A1520" s="19">
        <v>1516</v>
      </c>
      <c r="B1520" s="16" t="s">
        <v>2804</v>
      </c>
      <c r="C1520" s="16" t="s">
        <v>2863</v>
      </c>
      <c r="D1520" s="17">
        <v>25</v>
      </c>
      <c r="E1520" s="17">
        <v>25</v>
      </c>
      <c r="F1520" s="17"/>
      <c r="G1520" s="18">
        <f t="shared" si="46"/>
        <v>0</v>
      </c>
      <c r="H1520" s="17"/>
      <c r="I1520" s="17"/>
      <c r="J1520" s="17"/>
      <c r="K1520" s="18" t="str">
        <f t="shared" si="47"/>
        <v/>
      </c>
      <c r="L1520" s="26" t="s">
        <v>963</v>
      </c>
    </row>
    <row r="1521" ht="12" customHeight="1" spans="1:12">
      <c r="A1521" s="15">
        <v>1517</v>
      </c>
      <c r="B1521" s="16" t="s">
        <v>2804</v>
      </c>
      <c r="C1521" s="16" t="s">
        <v>2864</v>
      </c>
      <c r="D1521" s="17">
        <v>1000</v>
      </c>
      <c r="E1521" s="17">
        <v>500</v>
      </c>
      <c r="F1521" s="17">
        <v>255.349576</v>
      </c>
      <c r="G1521" s="18">
        <f t="shared" si="46"/>
        <v>0.510699152</v>
      </c>
      <c r="H1521" s="17"/>
      <c r="I1521" s="17"/>
      <c r="J1521" s="17"/>
      <c r="K1521" s="18" t="str">
        <f t="shared" si="47"/>
        <v/>
      </c>
      <c r="L1521" s="26" t="s">
        <v>963</v>
      </c>
    </row>
    <row r="1522" ht="12" customHeight="1" spans="1:12">
      <c r="A1522" s="19">
        <v>1518</v>
      </c>
      <c r="B1522" s="16" t="s">
        <v>2804</v>
      </c>
      <c r="C1522" s="16" t="s">
        <v>2865</v>
      </c>
      <c r="D1522" s="17">
        <v>2</v>
      </c>
      <c r="E1522" s="17">
        <v>2</v>
      </c>
      <c r="F1522" s="17"/>
      <c r="G1522" s="18">
        <f t="shared" si="46"/>
        <v>0</v>
      </c>
      <c r="H1522" s="17"/>
      <c r="I1522" s="17"/>
      <c r="J1522" s="17"/>
      <c r="K1522" s="18" t="str">
        <f t="shared" si="47"/>
        <v/>
      </c>
      <c r="L1522" s="22" t="s">
        <v>1202</v>
      </c>
    </row>
    <row r="1523" ht="12" customHeight="1" spans="1:12">
      <c r="A1523" s="15">
        <v>1519</v>
      </c>
      <c r="B1523" s="16" t="s">
        <v>2804</v>
      </c>
      <c r="C1523" s="16" t="s">
        <v>2866</v>
      </c>
      <c r="D1523" s="17">
        <v>97</v>
      </c>
      <c r="E1523" s="17">
        <v>97</v>
      </c>
      <c r="F1523" s="17"/>
      <c r="G1523" s="18">
        <f t="shared" si="46"/>
        <v>0</v>
      </c>
      <c r="H1523" s="17"/>
      <c r="I1523" s="17"/>
      <c r="J1523" s="17"/>
      <c r="K1523" s="18" t="str">
        <f t="shared" si="47"/>
        <v/>
      </c>
      <c r="L1523" s="26" t="s">
        <v>963</v>
      </c>
    </row>
    <row r="1524" ht="12" customHeight="1" spans="1:12">
      <c r="A1524" s="19">
        <v>1520</v>
      </c>
      <c r="B1524" s="16" t="s">
        <v>2804</v>
      </c>
      <c r="C1524" s="16" t="s">
        <v>2867</v>
      </c>
      <c r="D1524" s="17">
        <v>30</v>
      </c>
      <c r="E1524" s="17"/>
      <c r="F1524" s="17"/>
      <c r="G1524" s="18" t="str">
        <f t="shared" si="46"/>
        <v/>
      </c>
      <c r="H1524" s="17"/>
      <c r="I1524" s="17"/>
      <c r="J1524" s="17"/>
      <c r="K1524" s="18" t="str">
        <f t="shared" si="47"/>
        <v/>
      </c>
      <c r="L1524" s="26" t="s">
        <v>963</v>
      </c>
    </row>
    <row r="1525" ht="12" customHeight="1" spans="1:12">
      <c r="A1525" s="15">
        <v>1521</v>
      </c>
      <c r="B1525" s="16" t="s">
        <v>2804</v>
      </c>
      <c r="C1525" s="16" t="s">
        <v>2868</v>
      </c>
      <c r="D1525" s="17">
        <v>369</v>
      </c>
      <c r="E1525" s="17">
        <v>369</v>
      </c>
      <c r="F1525" s="17">
        <v>252.935539</v>
      </c>
      <c r="G1525" s="18">
        <f t="shared" si="46"/>
        <v>0.685462165311653</v>
      </c>
      <c r="H1525" s="17"/>
      <c r="I1525" s="17"/>
      <c r="J1525" s="17"/>
      <c r="K1525" s="18" t="str">
        <f t="shared" si="47"/>
        <v/>
      </c>
      <c r="L1525" s="26" t="s">
        <v>963</v>
      </c>
    </row>
    <row r="1526" ht="12" customHeight="1" spans="1:12">
      <c r="A1526" s="19">
        <v>1522</v>
      </c>
      <c r="B1526" s="16" t="s">
        <v>2804</v>
      </c>
      <c r="C1526" s="16" t="s">
        <v>2869</v>
      </c>
      <c r="D1526" s="17">
        <v>30</v>
      </c>
      <c r="E1526" s="17"/>
      <c r="F1526" s="17"/>
      <c r="G1526" s="18" t="str">
        <f t="shared" si="46"/>
        <v/>
      </c>
      <c r="H1526" s="17"/>
      <c r="I1526" s="17"/>
      <c r="J1526" s="17"/>
      <c r="K1526" s="18" t="str">
        <f t="shared" si="47"/>
        <v/>
      </c>
      <c r="L1526" s="26" t="s">
        <v>963</v>
      </c>
    </row>
    <row r="1527" ht="12" customHeight="1" spans="1:12">
      <c r="A1527" s="15">
        <v>1523</v>
      </c>
      <c r="B1527" s="16" t="s">
        <v>2804</v>
      </c>
      <c r="C1527" s="16" t="s">
        <v>2870</v>
      </c>
      <c r="D1527" s="17">
        <v>35</v>
      </c>
      <c r="E1527" s="17">
        <v>35</v>
      </c>
      <c r="F1527" s="17">
        <v>15.4206</v>
      </c>
      <c r="G1527" s="18">
        <f t="shared" si="46"/>
        <v>0.440588571428571</v>
      </c>
      <c r="H1527" s="17"/>
      <c r="I1527" s="17"/>
      <c r="J1527" s="17"/>
      <c r="K1527" s="18" t="str">
        <f t="shared" si="47"/>
        <v/>
      </c>
      <c r="L1527" s="26" t="s">
        <v>963</v>
      </c>
    </row>
    <row r="1528" ht="12" customHeight="1" spans="1:12">
      <c r="A1528" s="19">
        <v>1524</v>
      </c>
      <c r="B1528" s="16" t="s">
        <v>2804</v>
      </c>
      <c r="C1528" s="16" t="s">
        <v>2871</v>
      </c>
      <c r="D1528" s="17">
        <v>0.432</v>
      </c>
      <c r="E1528" s="17">
        <v>0.432</v>
      </c>
      <c r="F1528" s="17">
        <v>0.432</v>
      </c>
      <c r="G1528" s="18">
        <f t="shared" si="46"/>
        <v>1</v>
      </c>
      <c r="H1528" s="17"/>
      <c r="I1528" s="17"/>
      <c r="J1528" s="17"/>
      <c r="K1528" s="18" t="str">
        <f t="shared" si="47"/>
        <v/>
      </c>
      <c r="L1528" s="26" t="s">
        <v>963</v>
      </c>
    </row>
    <row r="1529" ht="12" customHeight="1" spans="1:12">
      <c r="A1529" s="15">
        <v>1525</v>
      </c>
      <c r="B1529" s="16" t="s">
        <v>2804</v>
      </c>
      <c r="C1529" s="16" t="s">
        <v>2872</v>
      </c>
      <c r="D1529" s="17">
        <v>15</v>
      </c>
      <c r="E1529" s="17">
        <v>15</v>
      </c>
      <c r="F1529" s="17"/>
      <c r="G1529" s="18">
        <f t="shared" si="46"/>
        <v>0</v>
      </c>
      <c r="H1529" s="17"/>
      <c r="I1529" s="17"/>
      <c r="J1529" s="17"/>
      <c r="K1529" s="18" t="str">
        <f t="shared" si="47"/>
        <v/>
      </c>
      <c r="L1529" s="26" t="s">
        <v>963</v>
      </c>
    </row>
    <row r="1530" ht="12" customHeight="1" spans="1:12">
      <c r="A1530" s="19">
        <v>1526</v>
      </c>
      <c r="B1530" s="16" t="s">
        <v>2804</v>
      </c>
      <c r="C1530" s="16" t="s">
        <v>2873</v>
      </c>
      <c r="D1530" s="17">
        <v>8.16</v>
      </c>
      <c r="E1530" s="17">
        <v>8.16</v>
      </c>
      <c r="F1530" s="17"/>
      <c r="G1530" s="18">
        <f t="shared" si="46"/>
        <v>0</v>
      </c>
      <c r="H1530" s="17"/>
      <c r="I1530" s="17"/>
      <c r="J1530" s="17"/>
      <c r="K1530" s="18" t="str">
        <f t="shared" si="47"/>
        <v/>
      </c>
      <c r="L1530" s="26" t="s">
        <v>963</v>
      </c>
    </row>
    <row r="1531" ht="12" customHeight="1" spans="1:12">
      <c r="A1531" s="15">
        <v>1527</v>
      </c>
      <c r="B1531" s="16" t="s">
        <v>2804</v>
      </c>
      <c r="C1531" s="16" t="s">
        <v>2874</v>
      </c>
      <c r="D1531" s="17"/>
      <c r="E1531" s="17"/>
      <c r="F1531" s="17"/>
      <c r="G1531" s="18" t="str">
        <f t="shared" si="46"/>
        <v/>
      </c>
      <c r="H1531" s="17"/>
      <c r="I1531" s="17">
        <v>119.48</v>
      </c>
      <c r="J1531" s="17">
        <v>119.48</v>
      </c>
      <c r="K1531" s="18">
        <f t="shared" si="47"/>
        <v>1</v>
      </c>
      <c r="L1531" s="22" t="s">
        <v>2875</v>
      </c>
    </row>
    <row r="1532" ht="12" customHeight="1" spans="1:12">
      <c r="A1532" s="19">
        <v>1528</v>
      </c>
      <c r="B1532" s="16" t="s">
        <v>2804</v>
      </c>
      <c r="C1532" s="16" t="s">
        <v>2876</v>
      </c>
      <c r="D1532" s="17"/>
      <c r="E1532" s="17"/>
      <c r="F1532" s="17"/>
      <c r="G1532" s="18" t="str">
        <f t="shared" si="46"/>
        <v/>
      </c>
      <c r="H1532" s="17"/>
      <c r="I1532" s="17">
        <v>271.0272</v>
      </c>
      <c r="J1532" s="17"/>
      <c r="K1532" s="18">
        <f t="shared" si="47"/>
        <v>0</v>
      </c>
      <c r="L1532" s="22" t="s">
        <v>2877</v>
      </c>
    </row>
    <row r="1533" ht="12" customHeight="1" spans="1:12">
      <c r="A1533" s="15">
        <v>1529</v>
      </c>
      <c r="B1533" s="16" t="s">
        <v>2804</v>
      </c>
      <c r="C1533" s="16" t="s">
        <v>2878</v>
      </c>
      <c r="D1533" s="17"/>
      <c r="E1533" s="17"/>
      <c r="F1533" s="17"/>
      <c r="G1533" s="18" t="str">
        <f t="shared" si="46"/>
        <v/>
      </c>
      <c r="H1533" s="17"/>
      <c r="I1533" s="17">
        <v>38.23</v>
      </c>
      <c r="J1533" s="17"/>
      <c r="K1533" s="18">
        <f t="shared" si="47"/>
        <v>0</v>
      </c>
      <c r="L1533" s="22" t="s">
        <v>2879</v>
      </c>
    </row>
    <row r="1534" ht="12" customHeight="1" spans="1:12">
      <c r="A1534" s="19">
        <v>1530</v>
      </c>
      <c r="B1534" s="16" t="s">
        <v>2804</v>
      </c>
      <c r="C1534" s="16" t="s">
        <v>2880</v>
      </c>
      <c r="D1534" s="17"/>
      <c r="E1534" s="17"/>
      <c r="F1534" s="17"/>
      <c r="G1534" s="18" t="str">
        <f t="shared" si="46"/>
        <v/>
      </c>
      <c r="H1534" s="17"/>
      <c r="I1534" s="17">
        <v>63.74</v>
      </c>
      <c r="J1534" s="17"/>
      <c r="K1534" s="18">
        <f t="shared" si="47"/>
        <v>0</v>
      </c>
      <c r="L1534" s="22" t="s">
        <v>2881</v>
      </c>
    </row>
    <row r="1535" ht="12" customHeight="1" spans="1:12">
      <c r="A1535" s="15">
        <v>1531</v>
      </c>
      <c r="B1535" s="16" t="s">
        <v>2804</v>
      </c>
      <c r="C1535" s="16" t="s">
        <v>2882</v>
      </c>
      <c r="D1535" s="17"/>
      <c r="E1535" s="17"/>
      <c r="F1535" s="17"/>
      <c r="G1535" s="18" t="str">
        <f t="shared" si="46"/>
        <v/>
      </c>
      <c r="H1535" s="17"/>
      <c r="I1535" s="17">
        <v>117.18</v>
      </c>
      <c r="J1535" s="17">
        <v>117.18</v>
      </c>
      <c r="K1535" s="18">
        <f t="shared" si="47"/>
        <v>1</v>
      </c>
      <c r="L1535" s="22" t="s">
        <v>2883</v>
      </c>
    </row>
    <row r="1536" ht="12" customHeight="1" spans="1:12">
      <c r="A1536" s="19">
        <v>1532</v>
      </c>
      <c r="B1536" s="16" t="s">
        <v>2804</v>
      </c>
      <c r="C1536" s="16" t="s">
        <v>2884</v>
      </c>
      <c r="D1536" s="17"/>
      <c r="E1536" s="17"/>
      <c r="F1536" s="17"/>
      <c r="G1536" s="18" t="str">
        <f t="shared" si="46"/>
        <v/>
      </c>
      <c r="H1536" s="17"/>
      <c r="I1536" s="17">
        <v>100</v>
      </c>
      <c r="J1536" s="17">
        <v>100</v>
      </c>
      <c r="K1536" s="18">
        <f t="shared" si="47"/>
        <v>1</v>
      </c>
      <c r="L1536" s="22" t="s">
        <v>2885</v>
      </c>
    </row>
    <row r="1537" ht="12" customHeight="1" spans="1:12">
      <c r="A1537" s="15">
        <v>1533</v>
      </c>
      <c r="B1537" s="16" t="s">
        <v>2804</v>
      </c>
      <c r="C1537" s="16" t="s">
        <v>2886</v>
      </c>
      <c r="D1537" s="17"/>
      <c r="E1537" s="17"/>
      <c r="F1537" s="17"/>
      <c r="G1537" s="18" t="str">
        <f t="shared" si="46"/>
        <v/>
      </c>
      <c r="H1537" s="17">
        <v>200</v>
      </c>
      <c r="I1537" s="17">
        <v>161.77</v>
      </c>
      <c r="J1537" s="17">
        <v>34.1065</v>
      </c>
      <c r="K1537" s="18">
        <f t="shared" si="47"/>
        <v>0.210833281819868</v>
      </c>
      <c r="L1537" s="26" t="s">
        <v>963</v>
      </c>
    </row>
    <row r="1538" ht="12" customHeight="1" spans="1:12">
      <c r="A1538" s="19">
        <v>1534</v>
      </c>
      <c r="B1538" s="16" t="s">
        <v>2804</v>
      </c>
      <c r="C1538" s="16" t="s">
        <v>2887</v>
      </c>
      <c r="D1538" s="17"/>
      <c r="E1538" s="17"/>
      <c r="F1538" s="17"/>
      <c r="G1538" s="18" t="str">
        <f t="shared" si="46"/>
        <v/>
      </c>
      <c r="H1538" s="17"/>
      <c r="I1538" s="17">
        <v>1923.24</v>
      </c>
      <c r="J1538" s="17">
        <v>1923.24</v>
      </c>
      <c r="K1538" s="18">
        <f t="shared" si="47"/>
        <v>1</v>
      </c>
      <c r="L1538" s="22" t="s">
        <v>2888</v>
      </c>
    </row>
    <row r="1539" ht="12" customHeight="1" spans="1:12">
      <c r="A1539" s="15">
        <v>1535</v>
      </c>
      <c r="B1539" s="16" t="s">
        <v>2804</v>
      </c>
      <c r="C1539" s="16" t="s">
        <v>2889</v>
      </c>
      <c r="D1539" s="17"/>
      <c r="E1539" s="17"/>
      <c r="F1539" s="17"/>
      <c r="G1539" s="18" t="str">
        <f t="shared" si="46"/>
        <v/>
      </c>
      <c r="H1539" s="17"/>
      <c r="I1539" s="17">
        <v>20</v>
      </c>
      <c r="J1539" s="17">
        <v>20</v>
      </c>
      <c r="K1539" s="18">
        <f t="shared" si="47"/>
        <v>1</v>
      </c>
      <c r="L1539" s="22" t="s">
        <v>2890</v>
      </c>
    </row>
    <row r="1540" ht="12" customHeight="1" spans="1:12">
      <c r="A1540" s="19">
        <v>1536</v>
      </c>
      <c r="B1540" s="16" t="s">
        <v>2804</v>
      </c>
      <c r="C1540" s="16" t="s">
        <v>2891</v>
      </c>
      <c r="D1540" s="17"/>
      <c r="E1540" s="17"/>
      <c r="F1540" s="17"/>
      <c r="G1540" s="18" t="str">
        <f t="shared" si="46"/>
        <v/>
      </c>
      <c r="H1540" s="17"/>
      <c r="I1540" s="17">
        <v>19.66</v>
      </c>
      <c r="J1540" s="17">
        <v>19.66</v>
      </c>
      <c r="K1540" s="18">
        <f t="shared" si="47"/>
        <v>1</v>
      </c>
      <c r="L1540" s="22" t="s">
        <v>2892</v>
      </c>
    </row>
    <row r="1541" ht="12" customHeight="1" spans="1:12">
      <c r="A1541" s="15">
        <v>1537</v>
      </c>
      <c r="B1541" s="16" t="s">
        <v>2804</v>
      </c>
      <c r="C1541" s="16" t="s">
        <v>2893</v>
      </c>
      <c r="D1541" s="17"/>
      <c r="E1541" s="17"/>
      <c r="F1541" s="17"/>
      <c r="G1541" s="18" t="str">
        <f t="shared" ref="G1541:G1604" si="48">IF(E1541=0,"",F1541/E1541)</f>
        <v/>
      </c>
      <c r="H1541" s="17"/>
      <c r="I1541" s="17">
        <v>6.0215</v>
      </c>
      <c r="J1541" s="17">
        <v>6.0215</v>
      </c>
      <c r="K1541" s="18">
        <f t="shared" ref="K1541:K1604" si="49">IF(I1541=0,"",J1541/I1541)</f>
        <v>1</v>
      </c>
      <c r="L1541" s="22" t="s">
        <v>2894</v>
      </c>
    </row>
    <row r="1542" ht="12" customHeight="1" spans="1:12">
      <c r="A1542" s="19">
        <v>1538</v>
      </c>
      <c r="B1542" s="16" t="s">
        <v>2804</v>
      </c>
      <c r="C1542" s="16" t="s">
        <v>2895</v>
      </c>
      <c r="D1542" s="17"/>
      <c r="E1542" s="17"/>
      <c r="F1542" s="17"/>
      <c r="G1542" s="18" t="str">
        <f t="shared" si="48"/>
        <v/>
      </c>
      <c r="H1542" s="17"/>
      <c r="I1542" s="17">
        <v>20</v>
      </c>
      <c r="J1542" s="17"/>
      <c r="K1542" s="18">
        <f t="shared" si="49"/>
        <v>0</v>
      </c>
      <c r="L1542" s="22" t="s">
        <v>2896</v>
      </c>
    </row>
    <row r="1543" ht="12" customHeight="1" spans="1:12">
      <c r="A1543" s="15">
        <v>1539</v>
      </c>
      <c r="B1543" s="16" t="s">
        <v>2804</v>
      </c>
      <c r="C1543" s="16" t="s">
        <v>2897</v>
      </c>
      <c r="D1543" s="17"/>
      <c r="E1543" s="17"/>
      <c r="F1543" s="17"/>
      <c r="G1543" s="18" t="str">
        <f t="shared" si="48"/>
        <v/>
      </c>
      <c r="H1543" s="17"/>
      <c r="I1543" s="17">
        <v>26.072</v>
      </c>
      <c r="J1543" s="17"/>
      <c r="K1543" s="18">
        <f t="shared" si="49"/>
        <v>0</v>
      </c>
      <c r="L1543" s="22" t="s">
        <v>2898</v>
      </c>
    </row>
    <row r="1544" ht="12" customHeight="1" spans="1:12">
      <c r="A1544" s="19">
        <v>1540</v>
      </c>
      <c r="B1544" s="16" t="s">
        <v>2804</v>
      </c>
      <c r="C1544" s="16" t="s">
        <v>2899</v>
      </c>
      <c r="D1544" s="17"/>
      <c r="E1544" s="17"/>
      <c r="F1544" s="17"/>
      <c r="G1544" s="18" t="str">
        <f t="shared" si="48"/>
        <v/>
      </c>
      <c r="H1544" s="17"/>
      <c r="I1544" s="17">
        <v>25.37</v>
      </c>
      <c r="J1544" s="17"/>
      <c r="K1544" s="18">
        <f t="shared" si="49"/>
        <v>0</v>
      </c>
      <c r="L1544" s="22" t="s">
        <v>2900</v>
      </c>
    </row>
    <row r="1545" ht="12" customHeight="1" spans="1:12">
      <c r="A1545" s="15">
        <v>1541</v>
      </c>
      <c r="B1545" s="16" t="s">
        <v>2804</v>
      </c>
      <c r="C1545" s="16" t="s">
        <v>1924</v>
      </c>
      <c r="D1545" s="17"/>
      <c r="E1545" s="17"/>
      <c r="F1545" s="17"/>
      <c r="G1545" s="18" t="str">
        <f t="shared" si="48"/>
        <v/>
      </c>
      <c r="H1545" s="17">
        <v>1100</v>
      </c>
      <c r="I1545" s="17"/>
      <c r="J1545" s="17"/>
      <c r="K1545" s="18" t="str">
        <f t="shared" si="49"/>
        <v/>
      </c>
      <c r="L1545" s="26" t="s">
        <v>963</v>
      </c>
    </row>
    <row r="1546" ht="12" customHeight="1" spans="1:12">
      <c r="A1546" s="19">
        <v>1542</v>
      </c>
      <c r="B1546" s="16" t="s">
        <v>2804</v>
      </c>
      <c r="C1546" s="16" t="s">
        <v>2901</v>
      </c>
      <c r="D1546" s="17"/>
      <c r="E1546" s="17"/>
      <c r="F1546" s="17"/>
      <c r="G1546" s="18" t="str">
        <f t="shared" si="48"/>
        <v/>
      </c>
      <c r="H1546" s="17">
        <v>200</v>
      </c>
      <c r="I1546" s="17">
        <v>109.3</v>
      </c>
      <c r="J1546" s="17"/>
      <c r="K1546" s="18">
        <f t="shared" si="49"/>
        <v>0</v>
      </c>
      <c r="L1546" s="26" t="s">
        <v>963</v>
      </c>
    </row>
    <row r="1547" ht="12" customHeight="1" spans="1:12">
      <c r="A1547" s="15">
        <v>1543</v>
      </c>
      <c r="B1547" s="16" t="s">
        <v>2804</v>
      </c>
      <c r="C1547" s="16" t="s">
        <v>2902</v>
      </c>
      <c r="D1547" s="17"/>
      <c r="E1547" s="17"/>
      <c r="F1547" s="17"/>
      <c r="G1547" s="18" t="str">
        <f t="shared" si="48"/>
        <v/>
      </c>
      <c r="H1547" s="17"/>
      <c r="I1547" s="17">
        <v>7.3</v>
      </c>
      <c r="J1547" s="17"/>
      <c r="K1547" s="18">
        <f t="shared" si="49"/>
        <v>0</v>
      </c>
      <c r="L1547" s="22" t="s">
        <v>2903</v>
      </c>
    </row>
    <row r="1548" ht="12" customHeight="1" spans="1:12">
      <c r="A1548" s="19">
        <v>1544</v>
      </c>
      <c r="B1548" s="16" t="s">
        <v>2804</v>
      </c>
      <c r="C1548" s="16" t="s">
        <v>2904</v>
      </c>
      <c r="D1548" s="17"/>
      <c r="E1548" s="17"/>
      <c r="F1548" s="17"/>
      <c r="G1548" s="18" t="str">
        <f t="shared" si="48"/>
        <v/>
      </c>
      <c r="H1548" s="17"/>
      <c r="I1548" s="17">
        <v>72.08</v>
      </c>
      <c r="J1548" s="17">
        <v>72.08</v>
      </c>
      <c r="K1548" s="18">
        <f t="shared" si="49"/>
        <v>1</v>
      </c>
      <c r="L1548" s="22" t="s">
        <v>2905</v>
      </c>
    </row>
    <row r="1549" ht="12" customHeight="1" spans="1:12">
      <c r="A1549" s="15">
        <v>1545</v>
      </c>
      <c r="B1549" s="16" t="s">
        <v>2906</v>
      </c>
      <c r="C1549" s="16" t="s">
        <v>2907</v>
      </c>
      <c r="D1549" s="17"/>
      <c r="E1549" s="17">
        <v>10</v>
      </c>
      <c r="F1549" s="17">
        <v>9.99444</v>
      </c>
      <c r="G1549" s="18">
        <f t="shared" si="48"/>
        <v>0.999444</v>
      </c>
      <c r="H1549" s="17"/>
      <c r="I1549" s="17"/>
      <c r="J1549" s="17"/>
      <c r="K1549" s="18" t="str">
        <f t="shared" si="49"/>
        <v/>
      </c>
      <c r="L1549" s="22" t="s">
        <v>2908</v>
      </c>
    </row>
    <row r="1550" ht="12" customHeight="1" spans="1:12">
      <c r="A1550" s="19">
        <v>1546</v>
      </c>
      <c r="B1550" s="16" t="s">
        <v>2906</v>
      </c>
      <c r="C1550" s="16" t="s">
        <v>2643</v>
      </c>
      <c r="D1550" s="17"/>
      <c r="E1550" s="17">
        <v>20</v>
      </c>
      <c r="F1550" s="17">
        <v>20</v>
      </c>
      <c r="G1550" s="18">
        <f t="shared" si="48"/>
        <v>1</v>
      </c>
      <c r="H1550" s="17"/>
      <c r="I1550" s="17"/>
      <c r="J1550" s="17"/>
      <c r="K1550" s="18" t="str">
        <f t="shared" si="49"/>
        <v/>
      </c>
      <c r="L1550" s="22" t="s">
        <v>2909</v>
      </c>
    </row>
    <row r="1551" ht="12" customHeight="1" spans="1:12">
      <c r="A1551" s="15">
        <v>1547</v>
      </c>
      <c r="B1551" s="16" t="s">
        <v>2906</v>
      </c>
      <c r="C1551" s="16" t="s">
        <v>2910</v>
      </c>
      <c r="D1551" s="17"/>
      <c r="E1551" s="17">
        <v>144.011</v>
      </c>
      <c r="F1551" s="17"/>
      <c r="G1551" s="18">
        <f t="shared" si="48"/>
        <v>0</v>
      </c>
      <c r="H1551" s="17"/>
      <c r="I1551" s="17"/>
      <c r="J1551" s="17"/>
      <c r="K1551" s="18" t="str">
        <f t="shared" si="49"/>
        <v/>
      </c>
      <c r="L1551" s="22" t="s">
        <v>2911</v>
      </c>
    </row>
    <row r="1552" ht="12" customHeight="1" spans="1:12">
      <c r="A1552" s="19">
        <v>1548</v>
      </c>
      <c r="B1552" s="16" t="s">
        <v>2906</v>
      </c>
      <c r="C1552" s="16" t="s">
        <v>2912</v>
      </c>
      <c r="D1552" s="17">
        <v>0.0001</v>
      </c>
      <c r="E1552" s="17">
        <v>0.0001</v>
      </c>
      <c r="F1552" s="17"/>
      <c r="G1552" s="18">
        <f t="shared" si="48"/>
        <v>0</v>
      </c>
      <c r="H1552" s="17"/>
      <c r="I1552" s="17"/>
      <c r="J1552" s="17"/>
      <c r="K1552" s="18" t="str">
        <f t="shared" si="49"/>
        <v/>
      </c>
      <c r="L1552" s="22" t="s">
        <v>2913</v>
      </c>
    </row>
    <row r="1553" ht="12" customHeight="1" spans="1:12">
      <c r="A1553" s="15">
        <v>1549</v>
      </c>
      <c r="B1553" s="16" t="s">
        <v>2906</v>
      </c>
      <c r="C1553" s="16" t="s">
        <v>2914</v>
      </c>
      <c r="D1553" s="17">
        <v>0.0001</v>
      </c>
      <c r="E1553" s="17">
        <v>0.0001</v>
      </c>
      <c r="F1553" s="17"/>
      <c r="G1553" s="18">
        <f t="shared" si="48"/>
        <v>0</v>
      </c>
      <c r="H1553" s="17"/>
      <c r="I1553" s="17"/>
      <c r="J1553" s="17"/>
      <c r="K1553" s="18" t="str">
        <f t="shared" si="49"/>
        <v/>
      </c>
      <c r="L1553" s="22" t="s">
        <v>2915</v>
      </c>
    </row>
    <row r="1554" ht="12" customHeight="1" spans="1:12">
      <c r="A1554" s="19">
        <v>1550</v>
      </c>
      <c r="B1554" s="16" t="s">
        <v>2906</v>
      </c>
      <c r="C1554" s="16" t="s">
        <v>2916</v>
      </c>
      <c r="D1554" s="17">
        <v>45.11</v>
      </c>
      <c r="E1554" s="17">
        <v>45.11</v>
      </c>
      <c r="F1554" s="17">
        <v>45.11</v>
      </c>
      <c r="G1554" s="18">
        <f t="shared" si="48"/>
        <v>1</v>
      </c>
      <c r="H1554" s="17"/>
      <c r="I1554" s="17"/>
      <c r="J1554" s="17"/>
      <c r="K1554" s="18" t="str">
        <f t="shared" si="49"/>
        <v/>
      </c>
      <c r="L1554" s="22" t="s">
        <v>2917</v>
      </c>
    </row>
    <row r="1555" ht="12" customHeight="1" spans="1:12">
      <c r="A1555" s="15">
        <v>1551</v>
      </c>
      <c r="B1555" s="16" t="s">
        <v>2906</v>
      </c>
      <c r="C1555" s="16" t="s">
        <v>2918</v>
      </c>
      <c r="D1555" s="17"/>
      <c r="E1555" s="17">
        <v>1192</v>
      </c>
      <c r="F1555" s="17">
        <v>1192</v>
      </c>
      <c r="G1555" s="18">
        <f t="shared" si="48"/>
        <v>1</v>
      </c>
      <c r="H1555" s="17"/>
      <c r="I1555" s="17"/>
      <c r="J1555" s="17"/>
      <c r="K1555" s="18" t="str">
        <f t="shared" si="49"/>
        <v/>
      </c>
      <c r="L1555" s="22" t="s">
        <v>987</v>
      </c>
    </row>
    <row r="1556" ht="12" customHeight="1" spans="1:12">
      <c r="A1556" s="19">
        <v>1552</v>
      </c>
      <c r="B1556" s="16" t="s">
        <v>2906</v>
      </c>
      <c r="C1556" s="16" t="s">
        <v>2919</v>
      </c>
      <c r="D1556" s="17"/>
      <c r="E1556" s="17"/>
      <c r="F1556" s="17"/>
      <c r="G1556" s="18" t="str">
        <f t="shared" si="48"/>
        <v/>
      </c>
      <c r="H1556" s="17">
        <v>31.5</v>
      </c>
      <c r="I1556" s="17">
        <v>31.5</v>
      </c>
      <c r="J1556" s="17">
        <v>31.5</v>
      </c>
      <c r="K1556" s="18">
        <f t="shared" si="49"/>
        <v>1</v>
      </c>
      <c r="L1556" s="22" t="s">
        <v>2920</v>
      </c>
    </row>
    <row r="1557" ht="12" customHeight="1" spans="1:12">
      <c r="A1557" s="15">
        <v>1553</v>
      </c>
      <c r="B1557" s="16" t="s">
        <v>2906</v>
      </c>
      <c r="C1557" s="16" t="s">
        <v>2921</v>
      </c>
      <c r="D1557" s="17"/>
      <c r="E1557" s="17"/>
      <c r="F1557" s="17"/>
      <c r="G1557" s="18" t="str">
        <f t="shared" si="48"/>
        <v/>
      </c>
      <c r="H1557" s="17">
        <v>16000</v>
      </c>
      <c r="I1557" s="17">
        <v>14076.76</v>
      </c>
      <c r="J1557" s="17">
        <v>14076.76</v>
      </c>
      <c r="K1557" s="18">
        <f t="shared" si="49"/>
        <v>1</v>
      </c>
      <c r="L1557" s="22" t="s">
        <v>2922</v>
      </c>
    </row>
    <row r="1558" ht="12" customHeight="1" spans="1:12">
      <c r="A1558" s="19">
        <v>1554</v>
      </c>
      <c r="B1558" s="16" t="s">
        <v>2906</v>
      </c>
      <c r="C1558" s="16" t="s">
        <v>1662</v>
      </c>
      <c r="D1558" s="17"/>
      <c r="E1558" s="17"/>
      <c r="F1558" s="17"/>
      <c r="G1558" s="18" t="str">
        <f t="shared" si="48"/>
        <v/>
      </c>
      <c r="H1558" s="17"/>
      <c r="I1558" s="17">
        <v>2348</v>
      </c>
      <c r="J1558" s="17">
        <v>2348</v>
      </c>
      <c r="K1558" s="18">
        <f t="shared" si="49"/>
        <v>1</v>
      </c>
      <c r="L1558" s="22" t="s">
        <v>1195</v>
      </c>
    </row>
    <row r="1559" ht="12" customHeight="1" spans="1:12">
      <c r="A1559" s="15">
        <v>1555</v>
      </c>
      <c r="B1559" s="16" t="s">
        <v>2923</v>
      </c>
      <c r="C1559" s="16" t="s">
        <v>2924</v>
      </c>
      <c r="D1559" s="17">
        <v>7.4</v>
      </c>
      <c r="E1559" s="17">
        <v>7.4</v>
      </c>
      <c r="F1559" s="17">
        <v>7.4</v>
      </c>
      <c r="G1559" s="18">
        <f t="shared" si="48"/>
        <v>1</v>
      </c>
      <c r="H1559" s="17"/>
      <c r="I1559" s="17"/>
      <c r="J1559" s="17"/>
      <c r="K1559" s="18" t="str">
        <f t="shared" si="49"/>
        <v/>
      </c>
      <c r="L1559" s="26" t="s">
        <v>963</v>
      </c>
    </row>
    <row r="1560" ht="12" customHeight="1" spans="1:12">
      <c r="A1560" s="19">
        <v>1556</v>
      </c>
      <c r="B1560" s="16" t="s">
        <v>2923</v>
      </c>
      <c r="C1560" s="16" t="s">
        <v>2925</v>
      </c>
      <c r="D1560" s="17"/>
      <c r="E1560" s="17">
        <v>1577</v>
      </c>
      <c r="F1560" s="17">
        <v>1577</v>
      </c>
      <c r="G1560" s="18">
        <f t="shared" si="48"/>
        <v>1</v>
      </c>
      <c r="H1560" s="17"/>
      <c r="I1560" s="17"/>
      <c r="J1560" s="17"/>
      <c r="K1560" s="18" t="str">
        <f t="shared" si="49"/>
        <v/>
      </c>
      <c r="L1560" s="22" t="s">
        <v>987</v>
      </c>
    </row>
    <row r="1561" ht="12" customHeight="1" spans="1:12">
      <c r="A1561" s="15">
        <v>1557</v>
      </c>
      <c r="B1561" s="16" t="s">
        <v>2923</v>
      </c>
      <c r="C1561" s="16" t="s">
        <v>669</v>
      </c>
      <c r="D1561" s="17">
        <v>0.08</v>
      </c>
      <c r="E1561" s="17">
        <v>0.08</v>
      </c>
      <c r="F1561" s="17">
        <v>0.08</v>
      </c>
      <c r="G1561" s="18">
        <f t="shared" si="48"/>
        <v>1</v>
      </c>
      <c r="H1561" s="17"/>
      <c r="I1561" s="17"/>
      <c r="J1561" s="17"/>
      <c r="K1561" s="18" t="str">
        <f t="shared" si="49"/>
        <v/>
      </c>
      <c r="L1561" s="26" t="s">
        <v>963</v>
      </c>
    </row>
    <row r="1562" ht="12" customHeight="1" spans="1:12">
      <c r="A1562" s="19">
        <v>1558</v>
      </c>
      <c r="B1562" s="16" t="s">
        <v>2923</v>
      </c>
      <c r="C1562" s="16" t="s">
        <v>2926</v>
      </c>
      <c r="D1562" s="17">
        <v>680.6</v>
      </c>
      <c r="E1562" s="17">
        <v>517</v>
      </c>
      <c r="F1562" s="17">
        <v>517</v>
      </c>
      <c r="G1562" s="18">
        <f t="shared" si="48"/>
        <v>1</v>
      </c>
      <c r="H1562" s="17"/>
      <c r="I1562" s="17"/>
      <c r="J1562" s="17"/>
      <c r="K1562" s="18" t="str">
        <f t="shared" si="49"/>
        <v/>
      </c>
      <c r="L1562" s="26" t="s">
        <v>963</v>
      </c>
    </row>
    <row r="1563" ht="12" customHeight="1" spans="1:12">
      <c r="A1563" s="15">
        <v>1559</v>
      </c>
      <c r="B1563" s="16" t="s">
        <v>2923</v>
      </c>
      <c r="C1563" s="16" t="s">
        <v>2927</v>
      </c>
      <c r="D1563" s="17">
        <v>250</v>
      </c>
      <c r="E1563" s="17"/>
      <c r="F1563" s="17"/>
      <c r="G1563" s="18" t="str">
        <f t="shared" si="48"/>
        <v/>
      </c>
      <c r="H1563" s="17"/>
      <c r="I1563" s="17"/>
      <c r="J1563" s="17"/>
      <c r="K1563" s="18" t="str">
        <f t="shared" si="49"/>
        <v/>
      </c>
      <c r="L1563" s="26" t="s">
        <v>963</v>
      </c>
    </row>
    <row r="1564" ht="12" customHeight="1" spans="1:12">
      <c r="A1564" s="19">
        <v>1560</v>
      </c>
      <c r="B1564" s="16" t="s">
        <v>2923</v>
      </c>
      <c r="C1564" s="16" t="s">
        <v>2928</v>
      </c>
      <c r="D1564" s="17"/>
      <c r="E1564" s="17">
        <v>540</v>
      </c>
      <c r="F1564" s="17">
        <v>540</v>
      </c>
      <c r="G1564" s="18">
        <f t="shared" si="48"/>
        <v>1</v>
      </c>
      <c r="H1564" s="17"/>
      <c r="I1564" s="17"/>
      <c r="J1564" s="17"/>
      <c r="K1564" s="18" t="str">
        <f t="shared" si="49"/>
        <v/>
      </c>
      <c r="L1564" s="22" t="s">
        <v>987</v>
      </c>
    </row>
    <row r="1565" ht="12" customHeight="1" spans="1:12">
      <c r="A1565" s="15">
        <v>1561</v>
      </c>
      <c r="B1565" s="16" t="s">
        <v>2923</v>
      </c>
      <c r="C1565" s="16" t="s">
        <v>2929</v>
      </c>
      <c r="D1565" s="17"/>
      <c r="E1565" s="17">
        <v>977</v>
      </c>
      <c r="F1565" s="17">
        <v>977</v>
      </c>
      <c r="G1565" s="18">
        <f t="shared" si="48"/>
        <v>1</v>
      </c>
      <c r="H1565" s="17"/>
      <c r="I1565" s="17"/>
      <c r="J1565" s="17"/>
      <c r="K1565" s="18" t="str">
        <f t="shared" si="49"/>
        <v/>
      </c>
      <c r="L1565" s="22" t="s">
        <v>987</v>
      </c>
    </row>
    <row r="1566" ht="12" customHeight="1" spans="1:12">
      <c r="A1566" s="19">
        <v>1562</v>
      </c>
      <c r="B1566" s="16" t="s">
        <v>2923</v>
      </c>
      <c r="C1566" s="16" t="s">
        <v>2930</v>
      </c>
      <c r="D1566" s="17">
        <v>60</v>
      </c>
      <c r="E1566" s="17">
        <v>60</v>
      </c>
      <c r="F1566" s="17"/>
      <c r="G1566" s="18">
        <f t="shared" si="48"/>
        <v>0</v>
      </c>
      <c r="H1566" s="17"/>
      <c r="I1566" s="17"/>
      <c r="J1566" s="17"/>
      <c r="K1566" s="18" t="str">
        <f t="shared" si="49"/>
        <v/>
      </c>
      <c r="L1566" s="22" t="s">
        <v>2931</v>
      </c>
    </row>
    <row r="1567" ht="12" customHeight="1" spans="1:12">
      <c r="A1567" s="15">
        <v>1563</v>
      </c>
      <c r="B1567" s="16" t="s">
        <v>2923</v>
      </c>
      <c r="C1567" s="16" t="s">
        <v>2932</v>
      </c>
      <c r="D1567" s="17">
        <v>35.33</v>
      </c>
      <c r="E1567" s="17">
        <v>35.33</v>
      </c>
      <c r="F1567" s="17">
        <v>29.280671</v>
      </c>
      <c r="G1567" s="18">
        <f t="shared" si="48"/>
        <v>0.828776422303991</v>
      </c>
      <c r="H1567" s="17"/>
      <c r="I1567" s="17"/>
      <c r="J1567" s="17"/>
      <c r="K1567" s="18" t="str">
        <f t="shared" si="49"/>
        <v/>
      </c>
      <c r="L1567" s="22" t="s">
        <v>2933</v>
      </c>
    </row>
    <row r="1568" ht="12" customHeight="1" spans="1:12">
      <c r="A1568" s="19">
        <v>1564</v>
      </c>
      <c r="B1568" s="16" t="s">
        <v>2923</v>
      </c>
      <c r="C1568" s="16" t="s">
        <v>2934</v>
      </c>
      <c r="D1568" s="17"/>
      <c r="E1568" s="17">
        <v>0.508</v>
      </c>
      <c r="F1568" s="17">
        <v>0.5</v>
      </c>
      <c r="G1568" s="18">
        <f t="shared" si="48"/>
        <v>0.984251968503937</v>
      </c>
      <c r="H1568" s="17"/>
      <c r="I1568" s="17"/>
      <c r="J1568" s="17"/>
      <c r="K1568" s="18" t="str">
        <f t="shared" si="49"/>
        <v/>
      </c>
      <c r="L1568" s="22" t="s">
        <v>2935</v>
      </c>
    </row>
    <row r="1569" ht="12" customHeight="1" spans="1:12">
      <c r="A1569" s="15">
        <v>1565</v>
      </c>
      <c r="B1569" s="16" t="s">
        <v>2923</v>
      </c>
      <c r="C1569" s="16" t="s">
        <v>2936</v>
      </c>
      <c r="D1569" s="17">
        <v>5</v>
      </c>
      <c r="E1569" s="17">
        <v>5</v>
      </c>
      <c r="F1569" s="17">
        <v>5</v>
      </c>
      <c r="G1569" s="18">
        <f t="shared" si="48"/>
        <v>1</v>
      </c>
      <c r="H1569" s="17"/>
      <c r="I1569" s="17"/>
      <c r="J1569" s="17"/>
      <c r="K1569" s="18" t="str">
        <f t="shared" si="49"/>
        <v/>
      </c>
      <c r="L1569" s="22" t="s">
        <v>1202</v>
      </c>
    </row>
    <row r="1570" ht="12" customHeight="1" spans="1:12">
      <c r="A1570" s="19">
        <v>1566</v>
      </c>
      <c r="B1570" s="16" t="s">
        <v>2923</v>
      </c>
      <c r="C1570" s="16" t="s">
        <v>1079</v>
      </c>
      <c r="D1570" s="17">
        <v>30</v>
      </c>
      <c r="E1570" s="17">
        <v>20</v>
      </c>
      <c r="F1570" s="17">
        <v>20</v>
      </c>
      <c r="G1570" s="18">
        <f t="shared" si="48"/>
        <v>1</v>
      </c>
      <c r="H1570" s="17"/>
      <c r="I1570" s="17"/>
      <c r="J1570" s="17"/>
      <c r="K1570" s="18" t="str">
        <f t="shared" si="49"/>
        <v/>
      </c>
      <c r="L1570" s="22" t="s">
        <v>2862</v>
      </c>
    </row>
    <row r="1571" ht="12" customHeight="1" spans="1:12">
      <c r="A1571" s="15">
        <v>1567</v>
      </c>
      <c r="B1571" s="16" t="s">
        <v>2923</v>
      </c>
      <c r="C1571" s="16" t="s">
        <v>2937</v>
      </c>
      <c r="D1571" s="17"/>
      <c r="E1571" s="17"/>
      <c r="F1571" s="17"/>
      <c r="G1571" s="18" t="str">
        <f t="shared" si="48"/>
        <v/>
      </c>
      <c r="H1571" s="17">
        <v>42.1848</v>
      </c>
      <c r="I1571" s="17">
        <v>42.1848</v>
      </c>
      <c r="J1571" s="17"/>
      <c r="K1571" s="18">
        <f t="shared" si="49"/>
        <v>0</v>
      </c>
      <c r="L1571" s="22" t="s">
        <v>2862</v>
      </c>
    </row>
    <row r="1572" ht="12" customHeight="1" spans="1:12">
      <c r="A1572" s="19">
        <v>1568</v>
      </c>
      <c r="B1572" s="16" t="s">
        <v>2923</v>
      </c>
      <c r="C1572" s="16" t="s">
        <v>2938</v>
      </c>
      <c r="D1572" s="17"/>
      <c r="E1572" s="17"/>
      <c r="F1572" s="17"/>
      <c r="G1572" s="18" t="str">
        <f t="shared" si="48"/>
        <v/>
      </c>
      <c r="H1572" s="17">
        <v>250</v>
      </c>
      <c r="I1572" s="17">
        <v>250</v>
      </c>
      <c r="J1572" s="17">
        <v>250</v>
      </c>
      <c r="K1572" s="18">
        <f t="shared" si="49"/>
        <v>1</v>
      </c>
      <c r="L1572" s="22" t="s">
        <v>2939</v>
      </c>
    </row>
    <row r="1573" ht="12" customHeight="1" spans="1:12">
      <c r="A1573" s="15">
        <v>1569</v>
      </c>
      <c r="B1573" s="16" t="s">
        <v>2923</v>
      </c>
      <c r="C1573" s="16" t="s">
        <v>2940</v>
      </c>
      <c r="D1573" s="17"/>
      <c r="E1573" s="17"/>
      <c r="F1573" s="17"/>
      <c r="G1573" s="18" t="str">
        <f t="shared" si="48"/>
        <v/>
      </c>
      <c r="H1573" s="17">
        <v>8810.95564</v>
      </c>
      <c r="I1573" s="17">
        <v>8810.95564</v>
      </c>
      <c r="J1573" s="17">
        <v>8810.95564</v>
      </c>
      <c r="K1573" s="18">
        <f t="shared" si="49"/>
        <v>1</v>
      </c>
      <c r="L1573" s="22" t="s">
        <v>2941</v>
      </c>
    </row>
    <row r="1574" ht="12" customHeight="1" spans="1:12">
      <c r="A1574" s="19">
        <v>1570</v>
      </c>
      <c r="B1574" s="16" t="s">
        <v>2923</v>
      </c>
      <c r="C1574" s="16" t="s">
        <v>2942</v>
      </c>
      <c r="D1574" s="17"/>
      <c r="E1574" s="17"/>
      <c r="F1574" s="17"/>
      <c r="G1574" s="18" t="str">
        <f t="shared" si="48"/>
        <v/>
      </c>
      <c r="H1574" s="17"/>
      <c r="I1574" s="17">
        <v>2511</v>
      </c>
      <c r="J1574" s="17">
        <v>2511</v>
      </c>
      <c r="K1574" s="18">
        <f t="shared" si="49"/>
        <v>1</v>
      </c>
      <c r="L1574" s="22" t="s">
        <v>2943</v>
      </c>
    </row>
    <row r="1575" ht="12" customHeight="1" spans="1:12">
      <c r="A1575" s="15">
        <v>1571</v>
      </c>
      <c r="B1575" s="16" t="s">
        <v>2923</v>
      </c>
      <c r="C1575" s="16" t="s">
        <v>2942</v>
      </c>
      <c r="D1575" s="17"/>
      <c r="E1575" s="17"/>
      <c r="F1575" s="17"/>
      <c r="G1575" s="18" t="str">
        <f t="shared" si="48"/>
        <v/>
      </c>
      <c r="H1575" s="17"/>
      <c r="I1575" s="17">
        <v>589</v>
      </c>
      <c r="J1575" s="17">
        <v>589</v>
      </c>
      <c r="K1575" s="18">
        <f t="shared" si="49"/>
        <v>1</v>
      </c>
      <c r="L1575" s="22" t="s">
        <v>1195</v>
      </c>
    </row>
    <row r="1576" ht="12" customHeight="1" spans="1:12">
      <c r="A1576" s="19">
        <v>1572</v>
      </c>
      <c r="B1576" s="16" t="s">
        <v>2923</v>
      </c>
      <c r="C1576" s="16" t="s">
        <v>2944</v>
      </c>
      <c r="D1576" s="17"/>
      <c r="E1576" s="17"/>
      <c r="F1576" s="17"/>
      <c r="G1576" s="18" t="str">
        <f t="shared" si="48"/>
        <v/>
      </c>
      <c r="H1576" s="17"/>
      <c r="I1576" s="17">
        <v>1700</v>
      </c>
      <c r="J1576" s="17">
        <v>1700</v>
      </c>
      <c r="K1576" s="18">
        <f t="shared" si="49"/>
        <v>1</v>
      </c>
      <c r="L1576" s="22" t="s">
        <v>2943</v>
      </c>
    </row>
    <row r="1577" ht="12" customHeight="1" spans="1:12">
      <c r="A1577" s="15">
        <v>1573</v>
      </c>
      <c r="B1577" s="16" t="s">
        <v>2923</v>
      </c>
      <c r="C1577" s="16" t="s">
        <v>2945</v>
      </c>
      <c r="D1577" s="17"/>
      <c r="E1577" s="17"/>
      <c r="F1577" s="17"/>
      <c r="G1577" s="18" t="str">
        <f t="shared" si="48"/>
        <v/>
      </c>
      <c r="H1577" s="17"/>
      <c r="I1577" s="17">
        <v>1500</v>
      </c>
      <c r="J1577" s="17">
        <v>1500</v>
      </c>
      <c r="K1577" s="18">
        <f t="shared" si="49"/>
        <v>1</v>
      </c>
      <c r="L1577" s="22" t="s">
        <v>2943</v>
      </c>
    </row>
    <row r="1578" ht="12" customHeight="1" spans="1:12">
      <c r="A1578" s="19">
        <v>1574</v>
      </c>
      <c r="B1578" s="16" t="s">
        <v>2946</v>
      </c>
      <c r="C1578" s="16" t="s">
        <v>2947</v>
      </c>
      <c r="D1578" s="17"/>
      <c r="E1578" s="17">
        <v>15</v>
      </c>
      <c r="F1578" s="17">
        <v>15</v>
      </c>
      <c r="G1578" s="18">
        <f t="shared" si="48"/>
        <v>1</v>
      </c>
      <c r="H1578" s="17"/>
      <c r="I1578" s="17"/>
      <c r="J1578" s="17"/>
      <c r="K1578" s="18" t="str">
        <f t="shared" si="49"/>
        <v/>
      </c>
      <c r="L1578" s="22" t="s">
        <v>2948</v>
      </c>
    </row>
    <row r="1579" ht="12" customHeight="1" spans="1:12">
      <c r="A1579" s="15">
        <v>1575</v>
      </c>
      <c r="B1579" s="16" t="s">
        <v>2946</v>
      </c>
      <c r="C1579" s="16" t="s">
        <v>2949</v>
      </c>
      <c r="D1579" s="17"/>
      <c r="E1579" s="17">
        <v>10.2105</v>
      </c>
      <c r="F1579" s="17">
        <v>10.2105</v>
      </c>
      <c r="G1579" s="18">
        <f t="shared" si="48"/>
        <v>1</v>
      </c>
      <c r="H1579" s="17"/>
      <c r="I1579" s="17"/>
      <c r="J1579" s="17"/>
      <c r="K1579" s="18" t="str">
        <f t="shared" si="49"/>
        <v/>
      </c>
      <c r="L1579" s="22" t="s">
        <v>2950</v>
      </c>
    </row>
    <row r="1580" ht="12" customHeight="1" spans="1:12">
      <c r="A1580" s="19">
        <v>1576</v>
      </c>
      <c r="B1580" s="16" t="s">
        <v>2946</v>
      </c>
      <c r="C1580" s="16" t="s">
        <v>2951</v>
      </c>
      <c r="D1580" s="17">
        <v>4.44</v>
      </c>
      <c r="E1580" s="17">
        <v>4.44</v>
      </c>
      <c r="F1580" s="17">
        <v>4.44</v>
      </c>
      <c r="G1580" s="18">
        <f t="shared" si="48"/>
        <v>1</v>
      </c>
      <c r="H1580" s="17"/>
      <c r="I1580" s="17"/>
      <c r="J1580" s="17"/>
      <c r="K1580" s="18" t="str">
        <f t="shared" si="49"/>
        <v/>
      </c>
      <c r="L1580" s="22" t="s">
        <v>1202</v>
      </c>
    </row>
    <row r="1581" ht="12" customHeight="1" spans="1:12">
      <c r="A1581" s="15">
        <v>1577</v>
      </c>
      <c r="B1581" s="16" t="s">
        <v>2946</v>
      </c>
      <c r="C1581" s="16" t="s">
        <v>2952</v>
      </c>
      <c r="D1581" s="17"/>
      <c r="E1581" s="17">
        <v>1.6104</v>
      </c>
      <c r="F1581" s="17">
        <v>1.6104</v>
      </c>
      <c r="G1581" s="18">
        <f t="shared" si="48"/>
        <v>1</v>
      </c>
      <c r="H1581" s="17"/>
      <c r="I1581" s="17"/>
      <c r="J1581" s="17"/>
      <c r="K1581" s="18" t="str">
        <f t="shared" si="49"/>
        <v/>
      </c>
      <c r="L1581" s="22" t="s">
        <v>2953</v>
      </c>
    </row>
    <row r="1582" ht="12" customHeight="1" spans="1:12">
      <c r="A1582" s="19">
        <v>1578</v>
      </c>
      <c r="B1582" s="16" t="s">
        <v>2946</v>
      </c>
      <c r="C1582" s="16" t="s">
        <v>2954</v>
      </c>
      <c r="D1582" s="17"/>
      <c r="E1582" s="17">
        <v>1.416</v>
      </c>
      <c r="F1582" s="17">
        <v>1.416</v>
      </c>
      <c r="G1582" s="18">
        <f t="shared" si="48"/>
        <v>1</v>
      </c>
      <c r="H1582" s="17"/>
      <c r="I1582" s="17"/>
      <c r="J1582" s="17"/>
      <c r="K1582" s="18" t="str">
        <f t="shared" si="49"/>
        <v/>
      </c>
      <c r="L1582" s="22" t="s">
        <v>2953</v>
      </c>
    </row>
    <row r="1583" ht="12" customHeight="1" spans="1:12">
      <c r="A1583" s="15">
        <v>1579</v>
      </c>
      <c r="B1583" s="16" t="s">
        <v>2946</v>
      </c>
      <c r="C1583" s="16" t="s">
        <v>2955</v>
      </c>
      <c r="D1583" s="17">
        <v>74.4</v>
      </c>
      <c r="E1583" s="17">
        <v>74.4</v>
      </c>
      <c r="F1583" s="17">
        <v>74.4</v>
      </c>
      <c r="G1583" s="18">
        <f t="shared" si="48"/>
        <v>1</v>
      </c>
      <c r="H1583" s="17"/>
      <c r="I1583" s="17"/>
      <c r="J1583" s="17"/>
      <c r="K1583" s="18" t="str">
        <f t="shared" si="49"/>
        <v/>
      </c>
      <c r="L1583" s="22" t="s">
        <v>1202</v>
      </c>
    </row>
    <row r="1584" ht="12" customHeight="1" spans="1:12">
      <c r="A1584" s="19">
        <v>1580</v>
      </c>
      <c r="B1584" s="16" t="s">
        <v>2956</v>
      </c>
      <c r="C1584" s="16" t="s">
        <v>669</v>
      </c>
      <c r="D1584" s="17">
        <v>0.04</v>
      </c>
      <c r="E1584" s="17">
        <v>0.04</v>
      </c>
      <c r="F1584" s="17">
        <v>0.0399</v>
      </c>
      <c r="G1584" s="18">
        <f t="shared" si="48"/>
        <v>0.9975</v>
      </c>
      <c r="H1584" s="17"/>
      <c r="I1584" s="17"/>
      <c r="J1584" s="17"/>
      <c r="K1584" s="18" t="str">
        <f t="shared" si="49"/>
        <v/>
      </c>
      <c r="L1584" s="22" t="s">
        <v>1202</v>
      </c>
    </row>
    <row r="1585" ht="12" customHeight="1" spans="1:12">
      <c r="A1585" s="15">
        <v>1581</v>
      </c>
      <c r="B1585" s="16" t="s">
        <v>2956</v>
      </c>
      <c r="C1585" s="16" t="s">
        <v>2957</v>
      </c>
      <c r="D1585" s="17">
        <v>8</v>
      </c>
      <c r="E1585" s="17">
        <v>8</v>
      </c>
      <c r="F1585" s="17">
        <v>7.623109</v>
      </c>
      <c r="G1585" s="18">
        <f t="shared" si="48"/>
        <v>0.952888625</v>
      </c>
      <c r="H1585" s="17"/>
      <c r="I1585" s="17"/>
      <c r="J1585" s="17"/>
      <c r="K1585" s="18" t="str">
        <f t="shared" si="49"/>
        <v/>
      </c>
      <c r="L1585" s="22" t="s">
        <v>1202</v>
      </c>
    </row>
    <row r="1586" ht="12" customHeight="1" spans="1:12">
      <c r="A1586" s="19">
        <v>1582</v>
      </c>
      <c r="B1586" s="16" t="s">
        <v>2958</v>
      </c>
      <c r="C1586" s="16" t="s">
        <v>669</v>
      </c>
      <c r="D1586" s="17">
        <v>0.05</v>
      </c>
      <c r="E1586" s="17">
        <v>0.05</v>
      </c>
      <c r="F1586" s="17">
        <v>0.05</v>
      </c>
      <c r="G1586" s="18">
        <f t="shared" si="48"/>
        <v>1</v>
      </c>
      <c r="H1586" s="17"/>
      <c r="I1586" s="17"/>
      <c r="J1586" s="17"/>
      <c r="K1586" s="18" t="str">
        <f t="shared" si="49"/>
        <v/>
      </c>
      <c r="L1586" s="22" t="s">
        <v>1202</v>
      </c>
    </row>
    <row r="1587" ht="12" customHeight="1" spans="1:12">
      <c r="A1587" s="15">
        <v>1583</v>
      </c>
      <c r="B1587" s="16" t="s">
        <v>2958</v>
      </c>
      <c r="C1587" s="16" t="s">
        <v>2959</v>
      </c>
      <c r="D1587" s="17">
        <v>5</v>
      </c>
      <c r="E1587" s="17">
        <v>5</v>
      </c>
      <c r="F1587" s="17">
        <v>4.996777</v>
      </c>
      <c r="G1587" s="18">
        <f t="shared" si="48"/>
        <v>0.9993554</v>
      </c>
      <c r="H1587" s="17"/>
      <c r="I1587" s="17"/>
      <c r="J1587" s="17"/>
      <c r="K1587" s="18" t="str">
        <f t="shared" si="49"/>
        <v/>
      </c>
      <c r="L1587" s="22" t="s">
        <v>1202</v>
      </c>
    </row>
    <row r="1588" ht="12" customHeight="1" spans="1:12">
      <c r="A1588" s="19">
        <v>1584</v>
      </c>
      <c r="B1588" s="16" t="s">
        <v>2958</v>
      </c>
      <c r="C1588" s="16" t="s">
        <v>2960</v>
      </c>
      <c r="D1588" s="17"/>
      <c r="E1588" s="17">
        <v>7</v>
      </c>
      <c r="F1588" s="17">
        <v>7</v>
      </c>
      <c r="G1588" s="18">
        <f t="shared" si="48"/>
        <v>1</v>
      </c>
      <c r="H1588" s="17"/>
      <c r="I1588" s="17"/>
      <c r="J1588" s="17"/>
      <c r="K1588" s="18" t="str">
        <f t="shared" si="49"/>
        <v/>
      </c>
      <c r="L1588" s="22" t="s">
        <v>2961</v>
      </c>
    </row>
    <row r="1589" ht="12" customHeight="1" spans="1:12">
      <c r="A1589" s="15">
        <v>1585</v>
      </c>
      <c r="B1589" s="16" t="s">
        <v>2962</v>
      </c>
      <c r="C1589" s="16" t="s">
        <v>669</v>
      </c>
      <c r="D1589" s="17">
        <v>0.05</v>
      </c>
      <c r="E1589" s="17">
        <v>0.05</v>
      </c>
      <c r="F1589" s="17">
        <v>0.05</v>
      </c>
      <c r="G1589" s="18">
        <f t="shared" si="48"/>
        <v>1</v>
      </c>
      <c r="H1589" s="17"/>
      <c r="I1589" s="17"/>
      <c r="J1589" s="17"/>
      <c r="K1589" s="18" t="str">
        <f t="shared" si="49"/>
        <v/>
      </c>
      <c r="L1589" s="22" t="s">
        <v>1202</v>
      </c>
    </row>
    <row r="1590" ht="12" customHeight="1" spans="1:12">
      <c r="A1590" s="19">
        <v>1586</v>
      </c>
      <c r="B1590" s="16" t="s">
        <v>2962</v>
      </c>
      <c r="C1590" s="16" t="s">
        <v>2963</v>
      </c>
      <c r="D1590" s="17">
        <v>4.5</v>
      </c>
      <c r="E1590" s="17">
        <v>4.5</v>
      </c>
      <c r="F1590" s="17">
        <v>4.5</v>
      </c>
      <c r="G1590" s="18">
        <f t="shared" si="48"/>
        <v>1</v>
      </c>
      <c r="H1590" s="17"/>
      <c r="I1590" s="17"/>
      <c r="J1590" s="17"/>
      <c r="K1590" s="18" t="str">
        <f t="shared" si="49"/>
        <v/>
      </c>
      <c r="L1590" s="22" t="s">
        <v>1202</v>
      </c>
    </row>
    <row r="1591" ht="12" customHeight="1" spans="1:12">
      <c r="A1591" s="15">
        <v>1587</v>
      </c>
      <c r="B1591" s="16" t="s">
        <v>2964</v>
      </c>
      <c r="C1591" s="16" t="s">
        <v>2965</v>
      </c>
      <c r="D1591" s="17"/>
      <c r="E1591" s="17">
        <v>11</v>
      </c>
      <c r="F1591" s="17">
        <v>11</v>
      </c>
      <c r="G1591" s="18">
        <f t="shared" si="48"/>
        <v>1</v>
      </c>
      <c r="H1591" s="17"/>
      <c r="I1591" s="17"/>
      <c r="J1591" s="17"/>
      <c r="K1591" s="18" t="str">
        <f t="shared" si="49"/>
        <v/>
      </c>
      <c r="L1591" s="22" t="s">
        <v>2966</v>
      </c>
    </row>
    <row r="1592" ht="12" customHeight="1" spans="1:12">
      <c r="A1592" s="19">
        <v>1588</v>
      </c>
      <c r="B1592" s="16" t="s">
        <v>2964</v>
      </c>
      <c r="C1592" s="16" t="s">
        <v>669</v>
      </c>
      <c r="D1592" s="17">
        <v>0.03</v>
      </c>
      <c r="E1592" s="17">
        <v>0.03</v>
      </c>
      <c r="F1592" s="17">
        <v>0.03</v>
      </c>
      <c r="G1592" s="18">
        <f t="shared" si="48"/>
        <v>1</v>
      </c>
      <c r="H1592" s="17"/>
      <c r="I1592" s="17"/>
      <c r="J1592" s="17"/>
      <c r="K1592" s="18" t="str">
        <f t="shared" si="49"/>
        <v/>
      </c>
      <c r="L1592" s="22" t="s">
        <v>1202</v>
      </c>
    </row>
    <row r="1593" ht="12" customHeight="1" spans="1:12">
      <c r="A1593" s="15">
        <v>1589</v>
      </c>
      <c r="B1593" s="16" t="s">
        <v>2964</v>
      </c>
      <c r="C1593" s="16" t="s">
        <v>2967</v>
      </c>
      <c r="D1593" s="17"/>
      <c r="E1593" s="17">
        <v>2</v>
      </c>
      <c r="F1593" s="17">
        <v>1.89769</v>
      </c>
      <c r="G1593" s="18">
        <f t="shared" si="48"/>
        <v>0.948845</v>
      </c>
      <c r="H1593" s="17"/>
      <c r="I1593" s="17"/>
      <c r="J1593" s="17"/>
      <c r="K1593" s="18" t="str">
        <f t="shared" si="49"/>
        <v/>
      </c>
      <c r="L1593" s="22" t="s">
        <v>2968</v>
      </c>
    </row>
    <row r="1594" ht="12" customHeight="1" spans="1:12">
      <c r="A1594" s="19">
        <v>1590</v>
      </c>
      <c r="B1594" s="16" t="s">
        <v>2964</v>
      </c>
      <c r="C1594" s="16" t="s">
        <v>2969</v>
      </c>
      <c r="D1594" s="17">
        <v>0.8</v>
      </c>
      <c r="E1594" s="17">
        <v>0.8</v>
      </c>
      <c r="F1594" s="17">
        <v>0.8</v>
      </c>
      <c r="G1594" s="18">
        <f t="shared" si="48"/>
        <v>1</v>
      </c>
      <c r="H1594" s="17"/>
      <c r="I1594" s="17"/>
      <c r="J1594" s="17"/>
      <c r="K1594" s="18" t="str">
        <f t="shared" si="49"/>
        <v/>
      </c>
      <c r="L1594" s="22" t="s">
        <v>1202</v>
      </c>
    </row>
    <row r="1595" ht="12" customHeight="1" spans="1:12">
      <c r="A1595" s="15">
        <v>1591</v>
      </c>
      <c r="B1595" s="16" t="s">
        <v>2964</v>
      </c>
      <c r="C1595" s="16" t="s">
        <v>2970</v>
      </c>
      <c r="D1595" s="17">
        <v>8</v>
      </c>
      <c r="E1595" s="17">
        <v>6</v>
      </c>
      <c r="F1595" s="17">
        <v>6</v>
      </c>
      <c r="G1595" s="18">
        <f t="shared" si="48"/>
        <v>1</v>
      </c>
      <c r="H1595" s="17"/>
      <c r="I1595" s="17"/>
      <c r="J1595" s="17"/>
      <c r="K1595" s="18" t="str">
        <f t="shared" si="49"/>
        <v/>
      </c>
      <c r="L1595" s="22" t="s">
        <v>1202</v>
      </c>
    </row>
    <row r="1596" ht="12" customHeight="1" spans="1:12">
      <c r="A1596" s="19">
        <v>1592</v>
      </c>
      <c r="B1596" s="16" t="s">
        <v>2964</v>
      </c>
      <c r="C1596" s="16" t="s">
        <v>2971</v>
      </c>
      <c r="D1596" s="17">
        <v>0.8</v>
      </c>
      <c r="E1596" s="17">
        <v>0.8</v>
      </c>
      <c r="F1596" s="17">
        <v>0.8</v>
      </c>
      <c r="G1596" s="18">
        <f t="shared" si="48"/>
        <v>1</v>
      </c>
      <c r="H1596" s="17"/>
      <c r="I1596" s="17"/>
      <c r="J1596" s="17"/>
      <c r="K1596" s="18" t="str">
        <f t="shared" si="49"/>
        <v/>
      </c>
      <c r="L1596" s="22" t="s">
        <v>1202</v>
      </c>
    </row>
    <row r="1597" ht="12" customHeight="1" spans="1:12">
      <c r="A1597" s="15">
        <v>1593</v>
      </c>
      <c r="B1597" s="16" t="s">
        <v>2964</v>
      </c>
      <c r="C1597" s="16" t="s">
        <v>2972</v>
      </c>
      <c r="D1597" s="17">
        <v>2.4</v>
      </c>
      <c r="E1597" s="17">
        <v>2.4</v>
      </c>
      <c r="F1597" s="17">
        <v>2.39774</v>
      </c>
      <c r="G1597" s="18">
        <f t="shared" si="48"/>
        <v>0.999058333333333</v>
      </c>
      <c r="H1597" s="17"/>
      <c r="I1597" s="17"/>
      <c r="J1597" s="17"/>
      <c r="K1597" s="18" t="str">
        <f t="shared" si="49"/>
        <v/>
      </c>
      <c r="L1597" s="22" t="s">
        <v>1202</v>
      </c>
    </row>
    <row r="1598" ht="12" customHeight="1" spans="1:12">
      <c r="A1598" s="19">
        <v>1594</v>
      </c>
      <c r="B1598" s="16" t="s">
        <v>2973</v>
      </c>
      <c r="C1598" s="16" t="s">
        <v>684</v>
      </c>
      <c r="D1598" s="17">
        <v>0.1</v>
      </c>
      <c r="E1598" s="17">
        <v>0.1</v>
      </c>
      <c r="F1598" s="17">
        <v>0.1</v>
      </c>
      <c r="G1598" s="18">
        <f t="shared" si="48"/>
        <v>1</v>
      </c>
      <c r="H1598" s="17"/>
      <c r="I1598" s="17"/>
      <c r="J1598" s="17"/>
      <c r="K1598" s="18" t="str">
        <f t="shared" si="49"/>
        <v/>
      </c>
      <c r="L1598" s="22" t="s">
        <v>2974</v>
      </c>
    </row>
    <row r="1599" ht="12" customHeight="1" spans="1:12">
      <c r="A1599" s="15">
        <v>1595</v>
      </c>
      <c r="B1599" s="16" t="s">
        <v>2973</v>
      </c>
      <c r="C1599" s="16" t="s">
        <v>2975</v>
      </c>
      <c r="D1599" s="17">
        <v>0.8</v>
      </c>
      <c r="E1599" s="17">
        <v>0.8</v>
      </c>
      <c r="F1599" s="17"/>
      <c r="G1599" s="18">
        <f t="shared" si="48"/>
        <v>0</v>
      </c>
      <c r="H1599" s="17"/>
      <c r="I1599" s="17"/>
      <c r="J1599" s="17"/>
      <c r="K1599" s="18" t="str">
        <f t="shared" si="49"/>
        <v/>
      </c>
      <c r="L1599" s="22" t="s">
        <v>2976</v>
      </c>
    </row>
    <row r="1600" ht="12" customHeight="1" spans="1:12">
      <c r="A1600" s="19">
        <v>1596</v>
      </c>
      <c r="B1600" s="16" t="s">
        <v>2973</v>
      </c>
      <c r="C1600" s="16" t="s">
        <v>2977</v>
      </c>
      <c r="D1600" s="17">
        <v>3.6</v>
      </c>
      <c r="E1600" s="17">
        <v>3.6</v>
      </c>
      <c r="F1600" s="17">
        <v>3.174608</v>
      </c>
      <c r="G1600" s="18">
        <f t="shared" si="48"/>
        <v>0.881835555555556</v>
      </c>
      <c r="H1600" s="17"/>
      <c r="I1600" s="17"/>
      <c r="J1600" s="17"/>
      <c r="K1600" s="18" t="str">
        <f t="shared" si="49"/>
        <v/>
      </c>
      <c r="L1600" s="22" t="s">
        <v>2978</v>
      </c>
    </row>
    <row r="1601" ht="12" customHeight="1" spans="1:12">
      <c r="A1601" s="15">
        <v>1597</v>
      </c>
      <c r="B1601" s="16" t="s">
        <v>2973</v>
      </c>
      <c r="C1601" s="16" t="s">
        <v>1393</v>
      </c>
      <c r="D1601" s="17">
        <v>0.55</v>
      </c>
      <c r="E1601" s="17">
        <v>0.55</v>
      </c>
      <c r="F1601" s="17">
        <v>0.549</v>
      </c>
      <c r="G1601" s="18">
        <f t="shared" si="48"/>
        <v>0.998181818181818</v>
      </c>
      <c r="H1601" s="17"/>
      <c r="I1601" s="17"/>
      <c r="J1601" s="17"/>
      <c r="K1601" s="18" t="str">
        <f t="shared" si="49"/>
        <v/>
      </c>
      <c r="L1601" s="22"/>
    </row>
    <row r="1602" ht="12" customHeight="1" spans="1:12">
      <c r="A1602" s="19">
        <v>1598</v>
      </c>
      <c r="B1602" s="16" t="s">
        <v>2973</v>
      </c>
      <c r="C1602" s="16" t="s">
        <v>2979</v>
      </c>
      <c r="D1602" s="17">
        <v>4.5</v>
      </c>
      <c r="E1602" s="17">
        <v>4.5</v>
      </c>
      <c r="F1602" s="17">
        <v>2.82854</v>
      </c>
      <c r="G1602" s="18">
        <f t="shared" si="48"/>
        <v>0.628564444444444</v>
      </c>
      <c r="H1602" s="17"/>
      <c r="I1602" s="17"/>
      <c r="J1602" s="17"/>
      <c r="K1602" s="18" t="str">
        <f t="shared" si="49"/>
        <v/>
      </c>
      <c r="L1602" s="22" t="s">
        <v>2980</v>
      </c>
    </row>
    <row r="1603" ht="12" customHeight="1" spans="1:12">
      <c r="A1603" s="15">
        <v>1599</v>
      </c>
      <c r="B1603" s="16" t="s">
        <v>2973</v>
      </c>
      <c r="C1603" s="16" t="s">
        <v>2981</v>
      </c>
      <c r="D1603" s="17">
        <v>1.5</v>
      </c>
      <c r="E1603" s="17">
        <v>1.5</v>
      </c>
      <c r="F1603" s="17">
        <v>1.1</v>
      </c>
      <c r="G1603" s="18">
        <f t="shared" si="48"/>
        <v>0.733333333333333</v>
      </c>
      <c r="H1603" s="17"/>
      <c r="I1603" s="17"/>
      <c r="J1603" s="17"/>
      <c r="K1603" s="18" t="str">
        <f t="shared" si="49"/>
        <v/>
      </c>
      <c r="L1603" s="22" t="s">
        <v>2982</v>
      </c>
    </row>
    <row r="1604" ht="12" customHeight="1" spans="1:12">
      <c r="A1604" s="19">
        <v>1600</v>
      </c>
      <c r="B1604" s="16" t="s">
        <v>2983</v>
      </c>
      <c r="C1604" s="16" t="s">
        <v>2984</v>
      </c>
      <c r="D1604" s="17">
        <v>3</v>
      </c>
      <c r="E1604" s="17">
        <v>3</v>
      </c>
      <c r="F1604" s="17"/>
      <c r="G1604" s="18">
        <f t="shared" si="48"/>
        <v>0</v>
      </c>
      <c r="H1604" s="17"/>
      <c r="I1604" s="17"/>
      <c r="J1604" s="17"/>
      <c r="K1604" s="18" t="str">
        <f t="shared" si="49"/>
        <v/>
      </c>
      <c r="L1604" s="22" t="s">
        <v>2985</v>
      </c>
    </row>
    <row r="1605" ht="12" customHeight="1" spans="1:12">
      <c r="A1605" s="15">
        <v>1601</v>
      </c>
      <c r="B1605" s="16" t="s">
        <v>2983</v>
      </c>
      <c r="C1605" s="16" t="s">
        <v>2986</v>
      </c>
      <c r="D1605" s="17">
        <v>1</v>
      </c>
      <c r="E1605" s="17">
        <v>1</v>
      </c>
      <c r="F1605" s="17"/>
      <c r="G1605" s="18">
        <f t="shared" ref="G1605:G1668" si="50">IF(E1605=0,"",F1605/E1605)</f>
        <v>0</v>
      </c>
      <c r="H1605" s="17"/>
      <c r="I1605" s="17"/>
      <c r="J1605" s="17"/>
      <c r="K1605" s="18" t="str">
        <f t="shared" ref="K1605:K1668" si="51">IF(I1605=0,"",J1605/I1605)</f>
        <v/>
      </c>
      <c r="L1605" s="22" t="s">
        <v>2987</v>
      </c>
    </row>
    <row r="1606" ht="12" customHeight="1" spans="1:12">
      <c r="A1606" s="19">
        <v>1602</v>
      </c>
      <c r="B1606" s="16" t="s">
        <v>2983</v>
      </c>
      <c r="C1606" s="16" t="s">
        <v>270</v>
      </c>
      <c r="D1606" s="17">
        <v>2.5</v>
      </c>
      <c r="E1606" s="17">
        <v>2.5</v>
      </c>
      <c r="F1606" s="17"/>
      <c r="G1606" s="18">
        <f t="shared" si="50"/>
        <v>0</v>
      </c>
      <c r="H1606" s="17"/>
      <c r="I1606" s="17"/>
      <c r="J1606" s="17"/>
      <c r="K1606" s="18" t="str">
        <f t="shared" si="51"/>
        <v/>
      </c>
      <c r="L1606" s="22" t="s">
        <v>2988</v>
      </c>
    </row>
    <row r="1607" ht="12" customHeight="1" spans="1:12">
      <c r="A1607" s="15">
        <v>1603</v>
      </c>
      <c r="B1607" s="16" t="s">
        <v>2983</v>
      </c>
      <c r="C1607" s="16" t="s">
        <v>2989</v>
      </c>
      <c r="D1607" s="17">
        <v>0.5</v>
      </c>
      <c r="E1607" s="17">
        <v>0.5</v>
      </c>
      <c r="F1607" s="17">
        <v>0.5</v>
      </c>
      <c r="G1607" s="18">
        <f t="shared" si="50"/>
        <v>1</v>
      </c>
      <c r="H1607" s="17"/>
      <c r="I1607" s="17"/>
      <c r="J1607" s="17"/>
      <c r="K1607" s="18" t="str">
        <f t="shared" si="51"/>
        <v/>
      </c>
      <c r="L1607" s="22" t="s">
        <v>2990</v>
      </c>
    </row>
    <row r="1608" ht="12" customHeight="1" spans="1:12">
      <c r="A1608" s="19">
        <v>1604</v>
      </c>
      <c r="B1608" s="16" t="s">
        <v>2983</v>
      </c>
      <c r="C1608" s="16" t="s">
        <v>2991</v>
      </c>
      <c r="D1608" s="17">
        <v>12.5</v>
      </c>
      <c r="E1608" s="17">
        <v>12.5</v>
      </c>
      <c r="F1608" s="17">
        <v>12.478</v>
      </c>
      <c r="G1608" s="18">
        <f t="shared" si="50"/>
        <v>0.99824</v>
      </c>
      <c r="H1608" s="17"/>
      <c r="I1608" s="17"/>
      <c r="J1608" s="17"/>
      <c r="K1608" s="18" t="str">
        <f t="shared" si="51"/>
        <v/>
      </c>
      <c r="L1608" s="22" t="s">
        <v>2992</v>
      </c>
    </row>
    <row r="1609" ht="12" customHeight="1" spans="1:12">
      <c r="A1609" s="15">
        <v>1605</v>
      </c>
      <c r="B1609" s="16" t="s">
        <v>2983</v>
      </c>
      <c r="C1609" s="16" t="s">
        <v>2993</v>
      </c>
      <c r="D1609" s="17">
        <v>9.11</v>
      </c>
      <c r="E1609" s="17">
        <v>9.11</v>
      </c>
      <c r="F1609" s="17">
        <v>8.903617</v>
      </c>
      <c r="G1609" s="18">
        <f t="shared" si="50"/>
        <v>0.977345444566411</v>
      </c>
      <c r="H1609" s="17"/>
      <c r="I1609" s="17"/>
      <c r="J1609" s="17"/>
      <c r="K1609" s="18" t="str">
        <f t="shared" si="51"/>
        <v/>
      </c>
      <c r="L1609" s="22" t="s">
        <v>2994</v>
      </c>
    </row>
    <row r="1610" ht="12" customHeight="1" spans="1:12">
      <c r="A1610" s="19">
        <v>1606</v>
      </c>
      <c r="B1610" s="16" t="s">
        <v>2983</v>
      </c>
      <c r="C1610" s="16" t="s">
        <v>2995</v>
      </c>
      <c r="D1610" s="17">
        <v>2.3</v>
      </c>
      <c r="E1610" s="17">
        <v>1.8</v>
      </c>
      <c r="F1610" s="17">
        <v>1.11903</v>
      </c>
      <c r="G1610" s="18">
        <f t="shared" si="50"/>
        <v>0.621683333333333</v>
      </c>
      <c r="H1610" s="17"/>
      <c r="I1610" s="17"/>
      <c r="J1610" s="17"/>
      <c r="K1610" s="18" t="str">
        <f t="shared" si="51"/>
        <v/>
      </c>
      <c r="L1610" s="22" t="s">
        <v>2709</v>
      </c>
    </row>
    <row r="1611" ht="12" customHeight="1" spans="1:12">
      <c r="A1611" s="15">
        <v>1607</v>
      </c>
      <c r="B1611" s="16" t="s">
        <v>2983</v>
      </c>
      <c r="C1611" s="16" t="s">
        <v>2996</v>
      </c>
      <c r="D1611" s="17">
        <v>0.006</v>
      </c>
      <c r="E1611" s="17">
        <v>0.006</v>
      </c>
      <c r="F1611" s="17"/>
      <c r="G1611" s="18">
        <f t="shared" si="50"/>
        <v>0</v>
      </c>
      <c r="H1611" s="17"/>
      <c r="I1611" s="17"/>
      <c r="J1611" s="17"/>
      <c r="K1611" s="18" t="str">
        <f t="shared" si="51"/>
        <v/>
      </c>
      <c r="L1611" s="22" t="s">
        <v>2997</v>
      </c>
    </row>
    <row r="1612" ht="12" customHeight="1" spans="1:12">
      <c r="A1612" s="19">
        <v>1608</v>
      </c>
      <c r="B1612" s="16" t="s">
        <v>2983</v>
      </c>
      <c r="C1612" s="16" t="s">
        <v>2998</v>
      </c>
      <c r="D1612" s="17">
        <v>0.006</v>
      </c>
      <c r="E1612" s="17">
        <v>0.006</v>
      </c>
      <c r="F1612" s="17"/>
      <c r="G1612" s="18">
        <f t="shared" si="50"/>
        <v>0</v>
      </c>
      <c r="H1612" s="17"/>
      <c r="I1612" s="17"/>
      <c r="J1612" s="17"/>
      <c r="K1612" s="18" t="str">
        <f t="shared" si="51"/>
        <v/>
      </c>
      <c r="L1612" s="22" t="s">
        <v>2999</v>
      </c>
    </row>
    <row r="1613" ht="12" customHeight="1" spans="1:12">
      <c r="A1613" s="15">
        <v>1609</v>
      </c>
      <c r="B1613" s="16" t="s">
        <v>2983</v>
      </c>
      <c r="C1613" s="16" t="s">
        <v>3000</v>
      </c>
      <c r="D1613" s="17"/>
      <c r="E1613" s="17"/>
      <c r="F1613" s="17">
        <v>2.4</v>
      </c>
      <c r="G1613" s="18" t="str">
        <f t="shared" si="50"/>
        <v/>
      </c>
      <c r="H1613" s="17"/>
      <c r="I1613" s="17"/>
      <c r="J1613" s="17"/>
      <c r="K1613" s="18" t="str">
        <f t="shared" si="51"/>
        <v/>
      </c>
      <c r="L1613" s="22" t="s">
        <v>3001</v>
      </c>
    </row>
    <row r="1614" ht="12" customHeight="1" spans="1:12">
      <c r="A1614" s="19">
        <v>1610</v>
      </c>
      <c r="B1614" s="16" t="s">
        <v>2983</v>
      </c>
      <c r="C1614" s="16" t="s">
        <v>3002</v>
      </c>
      <c r="D1614" s="17">
        <v>0.004</v>
      </c>
      <c r="E1614" s="17">
        <v>0.004</v>
      </c>
      <c r="F1614" s="17">
        <v>0.004</v>
      </c>
      <c r="G1614" s="18">
        <f t="shared" si="50"/>
        <v>1</v>
      </c>
      <c r="H1614" s="17"/>
      <c r="I1614" s="17"/>
      <c r="J1614" s="17"/>
      <c r="K1614" s="18" t="str">
        <f t="shared" si="51"/>
        <v/>
      </c>
      <c r="L1614" s="22" t="s">
        <v>3001</v>
      </c>
    </row>
    <row r="1615" ht="12" customHeight="1" spans="1:12">
      <c r="A1615" s="15">
        <v>1611</v>
      </c>
      <c r="B1615" s="16" t="s">
        <v>2983</v>
      </c>
      <c r="C1615" s="16" t="s">
        <v>3003</v>
      </c>
      <c r="D1615" s="17">
        <v>1</v>
      </c>
      <c r="E1615" s="17">
        <v>1</v>
      </c>
      <c r="F1615" s="17">
        <v>1</v>
      </c>
      <c r="G1615" s="18">
        <f t="shared" si="50"/>
        <v>1</v>
      </c>
      <c r="H1615" s="17"/>
      <c r="I1615" s="17"/>
      <c r="J1615" s="17"/>
      <c r="K1615" s="18" t="str">
        <f t="shared" si="51"/>
        <v/>
      </c>
      <c r="L1615" s="22" t="s">
        <v>2709</v>
      </c>
    </row>
    <row r="1616" ht="12" customHeight="1" spans="1:12">
      <c r="A1616" s="19">
        <v>1612</v>
      </c>
      <c r="B1616" s="16" t="s">
        <v>2983</v>
      </c>
      <c r="C1616" s="16" t="s">
        <v>3004</v>
      </c>
      <c r="D1616" s="17"/>
      <c r="E1616" s="17">
        <v>12.9</v>
      </c>
      <c r="F1616" s="17">
        <v>12.9</v>
      </c>
      <c r="G1616" s="18">
        <f t="shared" si="50"/>
        <v>1</v>
      </c>
      <c r="H1616" s="17"/>
      <c r="I1616" s="17"/>
      <c r="J1616" s="17"/>
      <c r="K1616" s="18" t="str">
        <f t="shared" si="51"/>
        <v/>
      </c>
      <c r="L1616" s="22" t="s">
        <v>3005</v>
      </c>
    </row>
    <row r="1617" ht="12" customHeight="1" spans="1:12">
      <c r="A1617" s="15">
        <v>1613</v>
      </c>
      <c r="B1617" s="16" t="s">
        <v>2983</v>
      </c>
      <c r="C1617" s="16" t="s">
        <v>3006</v>
      </c>
      <c r="D1617" s="17"/>
      <c r="E1617" s="17">
        <v>3.484</v>
      </c>
      <c r="F1617" s="17">
        <v>3.476</v>
      </c>
      <c r="G1617" s="18">
        <f t="shared" si="50"/>
        <v>0.997703788748565</v>
      </c>
      <c r="H1617" s="17"/>
      <c r="I1617" s="17"/>
      <c r="J1617" s="17"/>
      <c r="K1617" s="18" t="str">
        <f t="shared" si="51"/>
        <v/>
      </c>
      <c r="L1617" s="22" t="s">
        <v>3005</v>
      </c>
    </row>
    <row r="1618" ht="12" customHeight="1" spans="1:12">
      <c r="A1618" s="19">
        <v>1614</v>
      </c>
      <c r="B1618" s="16" t="s">
        <v>2983</v>
      </c>
      <c r="C1618" s="16" t="s">
        <v>3007</v>
      </c>
      <c r="D1618" s="17"/>
      <c r="E1618" s="17">
        <v>1.02</v>
      </c>
      <c r="F1618" s="17">
        <v>1.02</v>
      </c>
      <c r="G1618" s="18">
        <f t="shared" si="50"/>
        <v>1</v>
      </c>
      <c r="H1618" s="17"/>
      <c r="I1618" s="17"/>
      <c r="J1618" s="17"/>
      <c r="K1618" s="18" t="str">
        <f t="shared" si="51"/>
        <v/>
      </c>
      <c r="L1618" s="22" t="s">
        <v>3008</v>
      </c>
    </row>
    <row r="1619" ht="12" customHeight="1" spans="1:12">
      <c r="A1619" s="15">
        <v>1615</v>
      </c>
      <c r="B1619" s="16" t="s">
        <v>2983</v>
      </c>
      <c r="C1619" s="16" t="s">
        <v>3009</v>
      </c>
      <c r="D1619" s="17"/>
      <c r="E1619" s="17">
        <v>0.2</v>
      </c>
      <c r="F1619" s="17">
        <v>0.2</v>
      </c>
      <c r="G1619" s="18">
        <f t="shared" si="50"/>
        <v>1</v>
      </c>
      <c r="H1619" s="17"/>
      <c r="I1619" s="17"/>
      <c r="J1619" s="17"/>
      <c r="K1619" s="18" t="str">
        <f t="shared" si="51"/>
        <v/>
      </c>
      <c r="L1619" s="22" t="s">
        <v>3008</v>
      </c>
    </row>
    <row r="1620" ht="12" customHeight="1" spans="1:12">
      <c r="A1620" s="19">
        <v>1616</v>
      </c>
      <c r="B1620" s="16" t="s">
        <v>2983</v>
      </c>
      <c r="C1620" s="16" t="s">
        <v>3010</v>
      </c>
      <c r="D1620" s="17"/>
      <c r="E1620" s="17">
        <v>0.28</v>
      </c>
      <c r="F1620" s="17">
        <v>0.28</v>
      </c>
      <c r="G1620" s="18">
        <f t="shared" si="50"/>
        <v>1</v>
      </c>
      <c r="H1620" s="17"/>
      <c r="I1620" s="17"/>
      <c r="J1620" s="17"/>
      <c r="K1620" s="18" t="str">
        <f t="shared" si="51"/>
        <v/>
      </c>
      <c r="L1620" s="22" t="s">
        <v>3008</v>
      </c>
    </row>
    <row r="1621" ht="12" customHeight="1" spans="1:12">
      <c r="A1621" s="15">
        <v>1617</v>
      </c>
      <c r="B1621" s="16" t="s">
        <v>2983</v>
      </c>
      <c r="C1621" s="16" t="s">
        <v>3011</v>
      </c>
      <c r="D1621" s="17"/>
      <c r="E1621" s="17">
        <v>2.04</v>
      </c>
      <c r="F1621" s="17">
        <v>0.36</v>
      </c>
      <c r="G1621" s="18">
        <f t="shared" si="50"/>
        <v>0.176470588235294</v>
      </c>
      <c r="H1621" s="17"/>
      <c r="I1621" s="17"/>
      <c r="J1621" s="17"/>
      <c r="K1621" s="18" t="str">
        <f t="shared" si="51"/>
        <v/>
      </c>
      <c r="L1621" s="22" t="s">
        <v>3008</v>
      </c>
    </row>
    <row r="1622" ht="12" customHeight="1" spans="1:12">
      <c r="A1622" s="19">
        <v>1618</v>
      </c>
      <c r="B1622" s="16" t="s">
        <v>2983</v>
      </c>
      <c r="C1622" s="16" t="s">
        <v>3012</v>
      </c>
      <c r="D1622" s="17"/>
      <c r="E1622" s="17">
        <v>0.75</v>
      </c>
      <c r="F1622" s="17">
        <v>0.75</v>
      </c>
      <c r="G1622" s="18">
        <f t="shared" si="50"/>
        <v>1</v>
      </c>
      <c r="H1622" s="17"/>
      <c r="I1622" s="17"/>
      <c r="J1622" s="17"/>
      <c r="K1622" s="18" t="str">
        <f t="shared" si="51"/>
        <v/>
      </c>
      <c r="L1622" s="22" t="s">
        <v>3008</v>
      </c>
    </row>
    <row r="1623" ht="12" customHeight="1" spans="1:12">
      <c r="A1623" s="15">
        <v>1619</v>
      </c>
      <c r="B1623" s="16" t="s">
        <v>2983</v>
      </c>
      <c r="C1623" s="16" t="s">
        <v>3013</v>
      </c>
      <c r="D1623" s="17"/>
      <c r="E1623" s="17">
        <v>0.5</v>
      </c>
      <c r="F1623" s="17">
        <v>0.5</v>
      </c>
      <c r="G1623" s="18">
        <f t="shared" si="50"/>
        <v>1</v>
      </c>
      <c r="H1623" s="17"/>
      <c r="I1623" s="17"/>
      <c r="J1623" s="17"/>
      <c r="K1623" s="18" t="str">
        <f t="shared" si="51"/>
        <v/>
      </c>
      <c r="L1623" s="22" t="s">
        <v>3008</v>
      </c>
    </row>
    <row r="1624" ht="12" customHeight="1" spans="1:12">
      <c r="A1624" s="19">
        <v>1620</v>
      </c>
      <c r="B1624" s="16" t="s">
        <v>2983</v>
      </c>
      <c r="C1624" s="16" t="s">
        <v>3014</v>
      </c>
      <c r="D1624" s="17"/>
      <c r="E1624" s="17">
        <v>4.9</v>
      </c>
      <c r="F1624" s="17">
        <v>4.9</v>
      </c>
      <c r="G1624" s="18">
        <f t="shared" si="50"/>
        <v>1</v>
      </c>
      <c r="H1624" s="17"/>
      <c r="I1624" s="17"/>
      <c r="J1624" s="17"/>
      <c r="K1624" s="18" t="str">
        <f t="shared" si="51"/>
        <v/>
      </c>
      <c r="L1624" s="22" t="s">
        <v>3008</v>
      </c>
    </row>
    <row r="1625" ht="12" customHeight="1" spans="1:12">
      <c r="A1625" s="15">
        <v>1621</v>
      </c>
      <c r="B1625" s="16" t="s">
        <v>2983</v>
      </c>
      <c r="C1625" s="16" t="s">
        <v>3015</v>
      </c>
      <c r="D1625" s="17"/>
      <c r="E1625" s="17">
        <v>6.43</v>
      </c>
      <c r="F1625" s="17">
        <v>6.43</v>
      </c>
      <c r="G1625" s="18">
        <f t="shared" si="50"/>
        <v>1</v>
      </c>
      <c r="H1625" s="17"/>
      <c r="I1625" s="17"/>
      <c r="J1625" s="17"/>
      <c r="K1625" s="18" t="str">
        <f t="shared" si="51"/>
        <v/>
      </c>
      <c r="L1625" s="22" t="s">
        <v>3008</v>
      </c>
    </row>
    <row r="1626" ht="12" customHeight="1" spans="1:12">
      <c r="A1626" s="19">
        <v>1622</v>
      </c>
      <c r="B1626" s="16" t="s">
        <v>2983</v>
      </c>
      <c r="C1626" s="16" t="s">
        <v>3016</v>
      </c>
      <c r="D1626" s="17"/>
      <c r="E1626" s="17">
        <v>1.615</v>
      </c>
      <c r="F1626" s="17">
        <v>1.615</v>
      </c>
      <c r="G1626" s="18">
        <f t="shared" si="50"/>
        <v>1</v>
      </c>
      <c r="H1626" s="17"/>
      <c r="I1626" s="17"/>
      <c r="J1626" s="17"/>
      <c r="K1626" s="18" t="str">
        <f t="shared" si="51"/>
        <v/>
      </c>
      <c r="L1626" s="22" t="s">
        <v>3017</v>
      </c>
    </row>
    <row r="1627" ht="12" customHeight="1" spans="1:12">
      <c r="A1627" s="15">
        <v>1623</v>
      </c>
      <c r="B1627" s="16" t="s">
        <v>2983</v>
      </c>
      <c r="C1627" s="16" t="s">
        <v>3018</v>
      </c>
      <c r="D1627" s="17"/>
      <c r="E1627" s="17"/>
      <c r="F1627" s="17"/>
      <c r="G1627" s="18" t="str">
        <f t="shared" si="50"/>
        <v/>
      </c>
      <c r="H1627" s="17">
        <v>2.4</v>
      </c>
      <c r="I1627" s="17">
        <v>2.4</v>
      </c>
      <c r="J1627" s="17">
        <v>2.4</v>
      </c>
      <c r="K1627" s="18">
        <f t="shared" si="51"/>
        <v>1</v>
      </c>
      <c r="L1627" s="22" t="s">
        <v>3001</v>
      </c>
    </row>
    <row r="1628" ht="12" customHeight="1" spans="1:12">
      <c r="A1628" s="19">
        <v>1624</v>
      </c>
      <c r="B1628" s="16" t="s">
        <v>2983</v>
      </c>
      <c r="C1628" s="16" t="s">
        <v>3019</v>
      </c>
      <c r="D1628" s="17"/>
      <c r="E1628" s="17"/>
      <c r="F1628" s="17"/>
      <c r="G1628" s="18" t="str">
        <f t="shared" si="50"/>
        <v/>
      </c>
      <c r="H1628" s="17"/>
      <c r="I1628" s="17">
        <v>2.52</v>
      </c>
      <c r="J1628" s="17">
        <v>0.12</v>
      </c>
      <c r="K1628" s="18">
        <f t="shared" si="51"/>
        <v>0.0476190476190476</v>
      </c>
      <c r="L1628" s="22" t="s">
        <v>3017</v>
      </c>
    </row>
    <row r="1629" ht="12" customHeight="1" spans="1:12">
      <c r="A1629" s="15">
        <v>1625</v>
      </c>
      <c r="B1629" s="16" t="s">
        <v>3020</v>
      </c>
      <c r="C1629" s="16" t="s">
        <v>669</v>
      </c>
      <c r="D1629" s="17">
        <v>0.2</v>
      </c>
      <c r="E1629" s="17">
        <v>0.2</v>
      </c>
      <c r="F1629" s="17"/>
      <c r="G1629" s="18">
        <f t="shared" si="50"/>
        <v>0</v>
      </c>
      <c r="H1629" s="17"/>
      <c r="I1629" s="17"/>
      <c r="J1629" s="17"/>
      <c r="K1629" s="18" t="str">
        <f t="shared" si="51"/>
        <v/>
      </c>
      <c r="L1629" s="22" t="s">
        <v>1202</v>
      </c>
    </row>
    <row r="1630" ht="12" customHeight="1" spans="1:12">
      <c r="A1630" s="19">
        <v>1626</v>
      </c>
      <c r="B1630" s="16" t="s">
        <v>3020</v>
      </c>
      <c r="C1630" s="16" t="s">
        <v>731</v>
      </c>
      <c r="D1630" s="17">
        <v>20.4</v>
      </c>
      <c r="E1630" s="17">
        <v>9.71274</v>
      </c>
      <c r="F1630" s="17">
        <v>9.71274</v>
      </c>
      <c r="G1630" s="18">
        <f t="shared" si="50"/>
        <v>1</v>
      </c>
      <c r="H1630" s="17"/>
      <c r="I1630" s="17"/>
      <c r="J1630" s="17"/>
      <c r="K1630" s="18" t="str">
        <f t="shared" si="51"/>
        <v/>
      </c>
      <c r="L1630" s="22" t="s">
        <v>1733</v>
      </c>
    </row>
    <row r="1631" ht="12" customHeight="1" spans="1:12">
      <c r="A1631" s="15">
        <v>1627</v>
      </c>
      <c r="B1631" s="16" t="s">
        <v>3020</v>
      </c>
      <c r="C1631" s="16" t="s">
        <v>3021</v>
      </c>
      <c r="D1631" s="17">
        <v>0.4</v>
      </c>
      <c r="E1631" s="17">
        <v>0.4</v>
      </c>
      <c r="F1631" s="17">
        <v>0.4</v>
      </c>
      <c r="G1631" s="18">
        <f t="shared" si="50"/>
        <v>1</v>
      </c>
      <c r="H1631" s="17"/>
      <c r="I1631" s="17"/>
      <c r="J1631" s="17"/>
      <c r="K1631" s="18" t="str">
        <f t="shared" si="51"/>
        <v/>
      </c>
      <c r="L1631" s="22" t="s">
        <v>1202</v>
      </c>
    </row>
    <row r="1632" ht="12" customHeight="1" spans="1:12">
      <c r="A1632" s="19">
        <v>1628</v>
      </c>
      <c r="B1632" s="16" t="s">
        <v>3020</v>
      </c>
      <c r="C1632" s="16" t="s">
        <v>1562</v>
      </c>
      <c r="D1632" s="17">
        <v>0.8</v>
      </c>
      <c r="E1632" s="17">
        <v>0.5</v>
      </c>
      <c r="F1632" s="17">
        <v>0.5</v>
      </c>
      <c r="G1632" s="18">
        <f t="shared" si="50"/>
        <v>1</v>
      </c>
      <c r="H1632" s="17"/>
      <c r="I1632" s="17"/>
      <c r="J1632" s="17"/>
      <c r="K1632" s="18" t="str">
        <f t="shared" si="51"/>
        <v/>
      </c>
      <c r="L1632" s="22" t="s">
        <v>1202</v>
      </c>
    </row>
    <row r="1633" ht="12" customHeight="1" spans="1:12">
      <c r="A1633" s="15">
        <v>1629</v>
      </c>
      <c r="B1633" s="16" t="s">
        <v>3020</v>
      </c>
      <c r="C1633" s="16" t="s">
        <v>3022</v>
      </c>
      <c r="D1633" s="17">
        <v>1.6</v>
      </c>
      <c r="E1633" s="17">
        <v>1.6</v>
      </c>
      <c r="F1633" s="17">
        <v>1.3</v>
      </c>
      <c r="G1633" s="18">
        <f t="shared" si="50"/>
        <v>0.8125</v>
      </c>
      <c r="H1633" s="17"/>
      <c r="I1633" s="17"/>
      <c r="J1633" s="17"/>
      <c r="K1633" s="18" t="str">
        <f t="shared" si="51"/>
        <v/>
      </c>
      <c r="L1633" s="22" t="s">
        <v>1733</v>
      </c>
    </row>
    <row r="1634" ht="12" customHeight="1" spans="1:12">
      <c r="A1634" s="19">
        <v>1630</v>
      </c>
      <c r="B1634" s="16" t="s">
        <v>3020</v>
      </c>
      <c r="C1634" s="16" t="s">
        <v>3023</v>
      </c>
      <c r="D1634" s="17">
        <v>0.3</v>
      </c>
      <c r="E1634" s="17">
        <v>0.3</v>
      </c>
      <c r="F1634" s="17"/>
      <c r="G1634" s="18">
        <f t="shared" si="50"/>
        <v>0</v>
      </c>
      <c r="H1634" s="17"/>
      <c r="I1634" s="17"/>
      <c r="J1634" s="17"/>
      <c r="K1634" s="18" t="str">
        <f t="shared" si="51"/>
        <v/>
      </c>
      <c r="L1634" s="22" t="s">
        <v>1202</v>
      </c>
    </row>
    <row r="1635" ht="12" customHeight="1" spans="1:12">
      <c r="A1635" s="15">
        <v>1631</v>
      </c>
      <c r="B1635" s="16" t="s">
        <v>3020</v>
      </c>
      <c r="C1635" s="16" t="s">
        <v>1655</v>
      </c>
      <c r="D1635" s="17"/>
      <c r="E1635" s="17"/>
      <c r="F1635" s="17"/>
      <c r="G1635" s="18" t="str">
        <f t="shared" si="50"/>
        <v/>
      </c>
      <c r="H1635" s="17">
        <v>781</v>
      </c>
      <c r="I1635" s="17">
        <v>40</v>
      </c>
      <c r="J1635" s="17">
        <v>40</v>
      </c>
      <c r="K1635" s="18">
        <f t="shared" si="51"/>
        <v>1</v>
      </c>
      <c r="L1635" s="22" t="s">
        <v>2933</v>
      </c>
    </row>
    <row r="1636" ht="12" customHeight="1" spans="1:12">
      <c r="A1636" s="19">
        <v>1632</v>
      </c>
      <c r="B1636" s="16" t="s">
        <v>3020</v>
      </c>
      <c r="C1636" s="16" t="s">
        <v>1660</v>
      </c>
      <c r="D1636" s="17"/>
      <c r="E1636" s="17"/>
      <c r="F1636" s="17"/>
      <c r="G1636" s="18" t="str">
        <f t="shared" si="50"/>
        <v/>
      </c>
      <c r="H1636" s="17">
        <v>1900</v>
      </c>
      <c r="I1636" s="17">
        <v>618.9938</v>
      </c>
      <c r="J1636" s="17">
        <v>618.9938</v>
      </c>
      <c r="K1636" s="18">
        <f t="shared" si="51"/>
        <v>1</v>
      </c>
      <c r="L1636" s="22" t="s">
        <v>1733</v>
      </c>
    </row>
    <row r="1637" ht="12" customHeight="1" spans="1:12">
      <c r="A1637" s="15">
        <v>1633</v>
      </c>
      <c r="B1637" s="16" t="s">
        <v>3024</v>
      </c>
      <c r="C1637" s="16" t="s">
        <v>3025</v>
      </c>
      <c r="D1637" s="17">
        <v>140</v>
      </c>
      <c r="E1637" s="17">
        <v>140</v>
      </c>
      <c r="F1637" s="17">
        <v>140</v>
      </c>
      <c r="G1637" s="18">
        <f t="shared" si="50"/>
        <v>1</v>
      </c>
      <c r="H1637" s="17"/>
      <c r="I1637" s="17"/>
      <c r="J1637" s="17"/>
      <c r="K1637" s="18" t="str">
        <f t="shared" si="51"/>
        <v/>
      </c>
      <c r="L1637" s="22" t="s">
        <v>1202</v>
      </c>
    </row>
    <row r="1638" ht="12" customHeight="1" spans="1:12">
      <c r="A1638" s="19">
        <v>1634</v>
      </c>
      <c r="B1638" s="16" t="s">
        <v>3024</v>
      </c>
      <c r="C1638" s="16" t="s">
        <v>3026</v>
      </c>
      <c r="D1638" s="17">
        <v>38</v>
      </c>
      <c r="E1638" s="17">
        <v>38</v>
      </c>
      <c r="F1638" s="17"/>
      <c r="G1638" s="18">
        <f t="shared" si="50"/>
        <v>0</v>
      </c>
      <c r="H1638" s="17"/>
      <c r="I1638" s="17"/>
      <c r="J1638" s="17"/>
      <c r="K1638" s="18" t="str">
        <f t="shared" si="51"/>
        <v/>
      </c>
      <c r="L1638" s="22" t="s">
        <v>1167</v>
      </c>
    </row>
    <row r="1639" ht="12" customHeight="1" spans="1:12">
      <c r="A1639" s="15">
        <v>1635</v>
      </c>
      <c r="B1639" s="16" t="s">
        <v>3024</v>
      </c>
      <c r="C1639" s="16" t="s">
        <v>3027</v>
      </c>
      <c r="D1639" s="17">
        <v>580</v>
      </c>
      <c r="E1639" s="17">
        <v>580</v>
      </c>
      <c r="F1639" s="17">
        <v>569.9234</v>
      </c>
      <c r="G1639" s="18">
        <f t="shared" si="50"/>
        <v>0.982626551724138</v>
      </c>
      <c r="H1639" s="17"/>
      <c r="I1639" s="17"/>
      <c r="J1639" s="17"/>
      <c r="K1639" s="18" t="str">
        <f t="shared" si="51"/>
        <v/>
      </c>
      <c r="L1639" s="22" t="s">
        <v>1202</v>
      </c>
    </row>
    <row r="1640" ht="12" customHeight="1" spans="1:12">
      <c r="A1640" s="19">
        <v>1636</v>
      </c>
      <c r="B1640" s="16" t="s">
        <v>3024</v>
      </c>
      <c r="C1640" s="16" t="s">
        <v>3028</v>
      </c>
      <c r="D1640" s="17">
        <v>40</v>
      </c>
      <c r="E1640" s="17">
        <v>40</v>
      </c>
      <c r="F1640" s="17">
        <v>30.751374</v>
      </c>
      <c r="G1640" s="18">
        <f t="shared" si="50"/>
        <v>0.76878435</v>
      </c>
      <c r="H1640" s="17"/>
      <c r="I1640" s="17"/>
      <c r="J1640" s="17"/>
      <c r="K1640" s="18" t="str">
        <f t="shared" si="51"/>
        <v/>
      </c>
      <c r="L1640" s="22" t="s">
        <v>1202</v>
      </c>
    </row>
    <row r="1641" ht="12" customHeight="1" spans="1:12">
      <c r="A1641" s="15">
        <v>1637</v>
      </c>
      <c r="B1641" s="16" t="s">
        <v>3024</v>
      </c>
      <c r="C1641" s="16" t="s">
        <v>3029</v>
      </c>
      <c r="D1641" s="17"/>
      <c r="E1641" s="17">
        <v>14</v>
      </c>
      <c r="F1641" s="17"/>
      <c r="G1641" s="18">
        <f t="shared" si="50"/>
        <v>0</v>
      </c>
      <c r="H1641" s="17"/>
      <c r="I1641" s="17"/>
      <c r="J1641" s="17"/>
      <c r="K1641" s="18" t="str">
        <f t="shared" si="51"/>
        <v/>
      </c>
      <c r="L1641" s="22" t="s">
        <v>3030</v>
      </c>
    </row>
    <row r="1642" ht="12" customHeight="1" spans="1:12">
      <c r="A1642" s="19">
        <v>1638</v>
      </c>
      <c r="B1642" s="16" t="s">
        <v>3024</v>
      </c>
      <c r="C1642" s="16" t="s">
        <v>3031</v>
      </c>
      <c r="D1642" s="17">
        <v>14</v>
      </c>
      <c r="E1642" s="17"/>
      <c r="F1642" s="17"/>
      <c r="G1642" s="18" t="str">
        <f t="shared" si="50"/>
        <v/>
      </c>
      <c r="H1642" s="17"/>
      <c r="I1642" s="17"/>
      <c r="J1642" s="17"/>
      <c r="K1642" s="18" t="str">
        <f t="shared" si="51"/>
        <v/>
      </c>
      <c r="L1642" s="22" t="s">
        <v>3030</v>
      </c>
    </row>
    <row r="1643" ht="12" customHeight="1" spans="1:12">
      <c r="A1643" s="15">
        <v>1639</v>
      </c>
      <c r="B1643" s="16" t="s">
        <v>3024</v>
      </c>
      <c r="C1643" s="16" t="s">
        <v>3032</v>
      </c>
      <c r="D1643" s="17"/>
      <c r="E1643" s="17">
        <v>13</v>
      </c>
      <c r="F1643" s="17"/>
      <c r="G1643" s="18">
        <f t="shared" si="50"/>
        <v>0</v>
      </c>
      <c r="H1643" s="17"/>
      <c r="I1643" s="17"/>
      <c r="J1643" s="17"/>
      <c r="K1643" s="18" t="str">
        <f t="shared" si="51"/>
        <v/>
      </c>
      <c r="L1643" s="22" t="s">
        <v>3033</v>
      </c>
    </row>
    <row r="1644" ht="12" customHeight="1" spans="1:12">
      <c r="A1644" s="19">
        <v>1640</v>
      </c>
      <c r="B1644" s="16" t="s">
        <v>3024</v>
      </c>
      <c r="C1644" s="16" t="s">
        <v>3034</v>
      </c>
      <c r="D1644" s="17">
        <v>13</v>
      </c>
      <c r="E1644" s="17"/>
      <c r="F1644" s="17"/>
      <c r="G1644" s="18" t="str">
        <f t="shared" si="50"/>
        <v/>
      </c>
      <c r="H1644" s="17"/>
      <c r="I1644" s="17"/>
      <c r="J1644" s="17"/>
      <c r="K1644" s="18" t="str">
        <f t="shared" si="51"/>
        <v/>
      </c>
      <c r="L1644" s="22" t="s">
        <v>3033</v>
      </c>
    </row>
    <row r="1645" ht="12" customHeight="1" spans="1:12">
      <c r="A1645" s="15">
        <v>1641</v>
      </c>
      <c r="B1645" s="16" t="s">
        <v>3024</v>
      </c>
      <c r="C1645" s="16" t="s">
        <v>3035</v>
      </c>
      <c r="D1645" s="17">
        <v>1.1</v>
      </c>
      <c r="E1645" s="17"/>
      <c r="F1645" s="17"/>
      <c r="G1645" s="18" t="str">
        <f t="shared" si="50"/>
        <v/>
      </c>
      <c r="H1645" s="17"/>
      <c r="I1645" s="17"/>
      <c r="J1645" s="17"/>
      <c r="K1645" s="18" t="str">
        <f t="shared" si="51"/>
        <v/>
      </c>
      <c r="L1645" s="22" t="s">
        <v>1085</v>
      </c>
    </row>
    <row r="1646" ht="12" customHeight="1" spans="1:12">
      <c r="A1646" s="19">
        <v>1642</v>
      </c>
      <c r="B1646" s="16" t="s">
        <v>3024</v>
      </c>
      <c r="C1646" s="16" t="s">
        <v>3036</v>
      </c>
      <c r="D1646" s="17">
        <v>2135</v>
      </c>
      <c r="E1646" s="17">
        <v>2135</v>
      </c>
      <c r="F1646" s="17">
        <v>2135</v>
      </c>
      <c r="G1646" s="18">
        <f t="shared" si="50"/>
        <v>1</v>
      </c>
      <c r="H1646" s="17"/>
      <c r="I1646" s="17"/>
      <c r="J1646" s="17"/>
      <c r="K1646" s="18" t="str">
        <f t="shared" si="51"/>
        <v/>
      </c>
      <c r="L1646" s="22" t="s">
        <v>3037</v>
      </c>
    </row>
    <row r="1647" ht="12" customHeight="1" spans="1:12">
      <c r="A1647" s="15">
        <v>1643</v>
      </c>
      <c r="B1647" s="16" t="s">
        <v>3024</v>
      </c>
      <c r="C1647" s="16" t="s">
        <v>3038</v>
      </c>
      <c r="D1647" s="17">
        <v>6.43</v>
      </c>
      <c r="E1647" s="17"/>
      <c r="F1647" s="17"/>
      <c r="G1647" s="18" t="str">
        <f t="shared" si="50"/>
        <v/>
      </c>
      <c r="H1647" s="17"/>
      <c r="I1647" s="17"/>
      <c r="J1647" s="17"/>
      <c r="K1647" s="18" t="str">
        <f t="shared" si="51"/>
        <v/>
      </c>
      <c r="L1647" s="22" t="s">
        <v>3008</v>
      </c>
    </row>
    <row r="1648" ht="12" customHeight="1" spans="1:12">
      <c r="A1648" s="19">
        <v>1644</v>
      </c>
      <c r="B1648" s="16" t="s">
        <v>3024</v>
      </c>
      <c r="C1648" s="16" t="s">
        <v>3039</v>
      </c>
      <c r="D1648" s="17">
        <v>1.615</v>
      </c>
      <c r="E1648" s="17"/>
      <c r="F1648" s="17"/>
      <c r="G1648" s="18" t="str">
        <f t="shared" si="50"/>
        <v/>
      </c>
      <c r="H1648" s="17">
        <v>1.32</v>
      </c>
      <c r="I1648" s="17"/>
      <c r="J1648" s="17"/>
      <c r="K1648" s="18" t="str">
        <f t="shared" si="51"/>
        <v/>
      </c>
      <c r="L1648" s="22" t="s">
        <v>3017</v>
      </c>
    </row>
    <row r="1649" ht="12" customHeight="1" spans="1:12">
      <c r="A1649" s="15">
        <v>1645</v>
      </c>
      <c r="B1649" s="16" t="s">
        <v>3024</v>
      </c>
      <c r="C1649" s="16" t="s">
        <v>3040</v>
      </c>
      <c r="D1649" s="17">
        <v>120</v>
      </c>
      <c r="E1649" s="17"/>
      <c r="F1649" s="17"/>
      <c r="G1649" s="18" t="str">
        <f t="shared" si="50"/>
        <v/>
      </c>
      <c r="H1649" s="17"/>
      <c r="I1649" s="17"/>
      <c r="J1649" s="17"/>
      <c r="K1649" s="18" t="str">
        <f t="shared" si="51"/>
        <v/>
      </c>
      <c r="L1649" s="22" t="s">
        <v>2470</v>
      </c>
    </row>
    <row r="1650" ht="12" customHeight="1" spans="1:12">
      <c r="A1650" s="19">
        <v>1646</v>
      </c>
      <c r="B1650" s="16" t="s">
        <v>3024</v>
      </c>
      <c r="C1650" s="16" t="s">
        <v>3041</v>
      </c>
      <c r="D1650" s="17">
        <v>366</v>
      </c>
      <c r="E1650" s="17"/>
      <c r="F1650" s="17"/>
      <c r="G1650" s="18" t="str">
        <f t="shared" si="50"/>
        <v/>
      </c>
      <c r="H1650" s="17"/>
      <c r="I1650" s="17"/>
      <c r="J1650" s="17"/>
      <c r="K1650" s="18" t="str">
        <f t="shared" si="51"/>
        <v/>
      </c>
      <c r="L1650" s="22" t="s">
        <v>2497</v>
      </c>
    </row>
    <row r="1651" ht="12" customHeight="1" spans="1:12">
      <c r="A1651" s="15">
        <v>1647</v>
      </c>
      <c r="B1651" s="16" t="s">
        <v>3024</v>
      </c>
      <c r="C1651" s="16" t="s">
        <v>3042</v>
      </c>
      <c r="D1651" s="17">
        <v>52</v>
      </c>
      <c r="E1651" s="17"/>
      <c r="F1651" s="17"/>
      <c r="G1651" s="18" t="str">
        <f t="shared" si="50"/>
        <v/>
      </c>
      <c r="H1651" s="17"/>
      <c r="I1651" s="17"/>
      <c r="J1651" s="17"/>
      <c r="K1651" s="18" t="str">
        <f t="shared" si="51"/>
        <v/>
      </c>
      <c r="L1651" s="22" t="s">
        <v>2527</v>
      </c>
    </row>
    <row r="1652" ht="12" customHeight="1" spans="1:12">
      <c r="A1652" s="19">
        <v>1648</v>
      </c>
      <c r="B1652" s="16" t="s">
        <v>3024</v>
      </c>
      <c r="C1652" s="16" t="s">
        <v>3043</v>
      </c>
      <c r="D1652" s="17">
        <v>35</v>
      </c>
      <c r="E1652" s="17"/>
      <c r="F1652" s="17"/>
      <c r="G1652" s="18" t="str">
        <f t="shared" si="50"/>
        <v/>
      </c>
      <c r="H1652" s="17"/>
      <c r="I1652" s="17"/>
      <c r="J1652" s="17"/>
      <c r="K1652" s="18" t="str">
        <f t="shared" si="51"/>
        <v/>
      </c>
      <c r="L1652" s="22" t="s">
        <v>2348</v>
      </c>
    </row>
    <row r="1653" ht="12" customHeight="1" spans="1:12">
      <c r="A1653" s="15">
        <v>1649</v>
      </c>
      <c r="B1653" s="16" t="s">
        <v>3024</v>
      </c>
      <c r="C1653" s="16" t="s">
        <v>3044</v>
      </c>
      <c r="D1653" s="17">
        <v>1</v>
      </c>
      <c r="E1653" s="17"/>
      <c r="F1653" s="17"/>
      <c r="G1653" s="18" t="str">
        <f t="shared" si="50"/>
        <v/>
      </c>
      <c r="H1653" s="17"/>
      <c r="I1653" s="17"/>
      <c r="J1653" s="17"/>
      <c r="K1653" s="18" t="str">
        <f t="shared" si="51"/>
        <v/>
      </c>
      <c r="L1653" s="22" t="s">
        <v>1401</v>
      </c>
    </row>
    <row r="1654" ht="12" customHeight="1" spans="1:12">
      <c r="A1654" s="19">
        <v>1650</v>
      </c>
      <c r="B1654" s="16" t="s">
        <v>3024</v>
      </c>
      <c r="C1654" s="16" t="s">
        <v>3045</v>
      </c>
      <c r="D1654" s="17">
        <v>75</v>
      </c>
      <c r="E1654" s="17"/>
      <c r="F1654" s="17"/>
      <c r="G1654" s="18" t="str">
        <f t="shared" si="50"/>
        <v/>
      </c>
      <c r="H1654" s="17"/>
      <c r="I1654" s="17"/>
      <c r="J1654" s="17"/>
      <c r="K1654" s="18" t="str">
        <f t="shared" si="51"/>
        <v/>
      </c>
      <c r="L1654" s="22" t="s">
        <v>1208</v>
      </c>
    </row>
    <row r="1655" ht="12" customHeight="1" spans="1:12">
      <c r="A1655" s="15">
        <v>1651</v>
      </c>
      <c r="B1655" s="16" t="s">
        <v>3024</v>
      </c>
      <c r="C1655" s="16" t="s">
        <v>3046</v>
      </c>
      <c r="D1655" s="17">
        <v>16.38</v>
      </c>
      <c r="E1655" s="17"/>
      <c r="F1655" s="17"/>
      <c r="G1655" s="18" t="str">
        <f t="shared" si="50"/>
        <v/>
      </c>
      <c r="H1655" s="17"/>
      <c r="I1655" s="17"/>
      <c r="J1655" s="17"/>
      <c r="K1655" s="18" t="str">
        <f t="shared" si="51"/>
        <v/>
      </c>
      <c r="L1655" s="22" t="s">
        <v>3005</v>
      </c>
    </row>
    <row r="1656" ht="12" customHeight="1" spans="1:12">
      <c r="A1656" s="19">
        <v>1652</v>
      </c>
      <c r="B1656" s="16" t="s">
        <v>3024</v>
      </c>
      <c r="C1656" s="16" t="s">
        <v>3047</v>
      </c>
      <c r="D1656" s="17">
        <v>152</v>
      </c>
      <c r="E1656" s="17"/>
      <c r="F1656" s="17"/>
      <c r="G1656" s="18" t="str">
        <f t="shared" si="50"/>
        <v/>
      </c>
      <c r="H1656" s="17"/>
      <c r="I1656" s="17"/>
      <c r="J1656" s="17"/>
      <c r="K1656" s="18" t="str">
        <f t="shared" si="51"/>
        <v/>
      </c>
      <c r="L1656" s="22" t="s">
        <v>3048</v>
      </c>
    </row>
    <row r="1657" ht="12" customHeight="1" spans="1:12">
      <c r="A1657" s="15">
        <v>1653</v>
      </c>
      <c r="B1657" s="16" t="s">
        <v>3024</v>
      </c>
      <c r="C1657" s="16" t="s">
        <v>3049</v>
      </c>
      <c r="D1657" s="17">
        <v>31</v>
      </c>
      <c r="E1657" s="17"/>
      <c r="F1657" s="17"/>
      <c r="G1657" s="18" t="str">
        <f t="shared" si="50"/>
        <v/>
      </c>
      <c r="H1657" s="17"/>
      <c r="I1657" s="17"/>
      <c r="J1657" s="17"/>
      <c r="K1657" s="18" t="str">
        <f t="shared" si="51"/>
        <v/>
      </c>
      <c r="L1657" s="22" t="s">
        <v>3050</v>
      </c>
    </row>
    <row r="1658" ht="12" customHeight="1" spans="1:12">
      <c r="A1658" s="19">
        <v>1654</v>
      </c>
      <c r="B1658" s="16" t="s">
        <v>3024</v>
      </c>
      <c r="C1658" s="16" t="s">
        <v>3051</v>
      </c>
      <c r="D1658" s="17">
        <v>2.07</v>
      </c>
      <c r="E1658" s="17"/>
      <c r="F1658" s="17"/>
      <c r="G1658" s="18" t="str">
        <f t="shared" si="50"/>
        <v/>
      </c>
      <c r="H1658" s="17"/>
      <c r="I1658" s="17"/>
      <c r="J1658" s="17"/>
      <c r="K1658" s="18" t="str">
        <f t="shared" si="51"/>
        <v/>
      </c>
      <c r="L1658" s="22" t="s">
        <v>1097</v>
      </c>
    </row>
    <row r="1659" ht="12" customHeight="1" spans="1:12">
      <c r="A1659" s="15">
        <v>1655</v>
      </c>
      <c r="B1659" s="16" t="s">
        <v>3024</v>
      </c>
      <c r="C1659" s="16" t="s">
        <v>3052</v>
      </c>
      <c r="D1659" s="17">
        <v>39</v>
      </c>
      <c r="E1659" s="17"/>
      <c r="F1659" s="17"/>
      <c r="G1659" s="18" t="str">
        <f t="shared" si="50"/>
        <v/>
      </c>
      <c r="H1659" s="17"/>
      <c r="I1659" s="17"/>
      <c r="J1659" s="17"/>
      <c r="K1659" s="18" t="str">
        <f t="shared" si="51"/>
        <v/>
      </c>
      <c r="L1659" s="22" t="s">
        <v>1210</v>
      </c>
    </row>
    <row r="1660" ht="12" customHeight="1" spans="1:12">
      <c r="A1660" s="19">
        <v>1656</v>
      </c>
      <c r="B1660" s="16" t="s">
        <v>3024</v>
      </c>
      <c r="C1660" s="16" t="s">
        <v>3053</v>
      </c>
      <c r="D1660" s="17">
        <v>77</v>
      </c>
      <c r="E1660" s="17"/>
      <c r="F1660" s="17"/>
      <c r="G1660" s="18" t="str">
        <f t="shared" si="50"/>
        <v/>
      </c>
      <c r="H1660" s="17"/>
      <c r="I1660" s="17"/>
      <c r="J1660" s="17"/>
      <c r="K1660" s="18" t="str">
        <f t="shared" si="51"/>
        <v/>
      </c>
      <c r="L1660" s="22" t="s">
        <v>1099</v>
      </c>
    </row>
    <row r="1661" ht="12" customHeight="1" spans="1:12">
      <c r="A1661" s="15">
        <v>1657</v>
      </c>
      <c r="B1661" s="16" t="s">
        <v>3024</v>
      </c>
      <c r="C1661" s="16" t="s">
        <v>3054</v>
      </c>
      <c r="D1661" s="17">
        <v>8.85</v>
      </c>
      <c r="E1661" s="17"/>
      <c r="F1661" s="17"/>
      <c r="G1661" s="18" t="str">
        <f t="shared" si="50"/>
        <v/>
      </c>
      <c r="H1661" s="17"/>
      <c r="I1661" s="17"/>
      <c r="J1661" s="17"/>
      <c r="K1661" s="18" t="str">
        <f t="shared" si="51"/>
        <v/>
      </c>
      <c r="L1661" s="22" t="s">
        <v>3008</v>
      </c>
    </row>
    <row r="1662" ht="12" customHeight="1" spans="1:12">
      <c r="A1662" s="19">
        <v>1658</v>
      </c>
      <c r="B1662" s="16" t="s">
        <v>3024</v>
      </c>
      <c r="C1662" s="16" t="s">
        <v>3055</v>
      </c>
      <c r="D1662" s="17"/>
      <c r="E1662" s="17">
        <v>37</v>
      </c>
      <c r="F1662" s="17">
        <v>37</v>
      </c>
      <c r="G1662" s="18">
        <f t="shared" si="50"/>
        <v>1</v>
      </c>
      <c r="H1662" s="17"/>
      <c r="I1662" s="17"/>
      <c r="J1662" s="17"/>
      <c r="K1662" s="18" t="str">
        <f t="shared" si="51"/>
        <v/>
      </c>
      <c r="L1662" s="22" t="s">
        <v>3056</v>
      </c>
    </row>
    <row r="1663" ht="12" customHeight="1" spans="1:12">
      <c r="A1663" s="15">
        <v>1659</v>
      </c>
      <c r="B1663" s="16" t="s">
        <v>3024</v>
      </c>
      <c r="C1663" s="16" t="s">
        <v>3057</v>
      </c>
      <c r="D1663" s="17">
        <v>37</v>
      </c>
      <c r="E1663" s="17"/>
      <c r="F1663" s="17"/>
      <c r="G1663" s="18" t="str">
        <f t="shared" si="50"/>
        <v/>
      </c>
      <c r="H1663" s="17"/>
      <c r="I1663" s="17"/>
      <c r="J1663" s="17"/>
      <c r="K1663" s="18" t="str">
        <f t="shared" si="51"/>
        <v/>
      </c>
      <c r="L1663" s="22" t="s">
        <v>3056</v>
      </c>
    </row>
    <row r="1664" ht="12" customHeight="1" spans="1:12">
      <c r="A1664" s="19">
        <v>1660</v>
      </c>
      <c r="B1664" s="16" t="s">
        <v>3024</v>
      </c>
      <c r="C1664" s="16" t="s">
        <v>3058</v>
      </c>
      <c r="D1664" s="17">
        <v>2</v>
      </c>
      <c r="E1664" s="17"/>
      <c r="F1664" s="17"/>
      <c r="G1664" s="18" t="str">
        <f t="shared" si="50"/>
        <v/>
      </c>
      <c r="H1664" s="17"/>
      <c r="I1664" s="17"/>
      <c r="J1664" s="17"/>
      <c r="K1664" s="18" t="str">
        <f t="shared" si="51"/>
        <v/>
      </c>
      <c r="L1664" s="22" t="s">
        <v>1435</v>
      </c>
    </row>
    <row r="1665" ht="12" customHeight="1" spans="1:12">
      <c r="A1665" s="15">
        <v>1661</v>
      </c>
      <c r="B1665" s="16" t="s">
        <v>3024</v>
      </c>
      <c r="C1665" s="16" t="s">
        <v>3059</v>
      </c>
      <c r="D1665" s="17">
        <v>1.5</v>
      </c>
      <c r="E1665" s="17"/>
      <c r="F1665" s="17"/>
      <c r="G1665" s="18" t="str">
        <f t="shared" si="50"/>
        <v/>
      </c>
      <c r="H1665" s="17"/>
      <c r="I1665" s="17"/>
      <c r="J1665" s="17"/>
      <c r="K1665" s="18" t="str">
        <f t="shared" si="51"/>
        <v/>
      </c>
      <c r="L1665" s="22" t="s">
        <v>1103</v>
      </c>
    </row>
    <row r="1666" ht="12" customHeight="1" spans="1:12">
      <c r="A1666" s="19">
        <v>1662</v>
      </c>
      <c r="B1666" s="16" t="s">
        <v>3024</v>
      </c>
      <c r="C1666" s="16" t="s">
        <v>3060</v>
      </c>
      <c r="D1666" s="17">
        <v>156.764</v>
      </c>
      <c r="E1666" s="17"/>
      <c r="F1666" s="17"/>
      <c r="G1666" s="18" t="str">
        <f t="shared" si="50"/>
        <v/>
      </c>
      <c r="H1666" s="17"/>
      <c r="I1666" s="17"/>
      <c r="J1666" s="17"/>
      <c r="K1666" s="18" t="str">
        <f t="shared" si="51"/>
        <v/>
      </c>
      <c r="L1666" s="22" t="s">
        <v>1212</v>
      </c>
    </row>
    <row r="1667" ht="12" customHeight="1" spans="1:12">
      <c r="A1667" s="15">
        <v>1663</v>
      </c>
      <c r="B1667" s="16" t="s">
        <v>3024</v>
      </c>
      <c r="C1667" s="16" t="s">
        <v>3061</v>
      </c>
      <c r="D1667" s="17">
        <v>3.51</v>
      </c>
      <c r="E1667" s="17"/>
      <c r="F1667" s="17"/>
      <c r="G1667" s="18" t="str">
        <f t="shared" si="50"/>
        <v/>
      </c>
      <c r="H1667" s="17"/>
      <c r="I1667" s="17"/>
      <c r="J1667" s="17"/>
      <c r="K1667" s="18" t="str">
        <f t="shared" si="51"/>
        <v/>
      </c>
      <c r="L1667" s="22" t="s">
        <v>1405</v>
      </c>
    </row>
    <row r="1668" ht="12" customHeight="1" spans="1:12">
      <c r="A1668" s="19">
        <v>1664</v>
      </c>
      <c r="B1668" s="16" t="s">
        <v>3024</v>
      </c>
      <c r="C1668" s="16" t="s">
        <v>3062</v>
      </c>
      <c r="D1668" s="17">
        <v>180</v>
      </c>
      <c r="E1668" s="17"/>
      <c r="F1668" s="17"/>
      <c r="G1668" s="18" t="str">
        <f t="shared" si="50"/>
        <v/>
      </c>
      <c r="H1668" s="17"/>
      <c r="I1668" s="17"/>
      <c r="J1668" s="17"/>
      <c r="K1668" s="18" t="str">
        <f t="shared" si="51"/>
        <v/>
      </c>
      <c r="L1668" s="22" t="s">
        <v>1105</v>
      </c>
    </row>
    <row r="1669" ht="12" customHeight="1" spans="1:12">
      <c r="A1669" s="15">
        <v>1665</v>
      </c>
      <c r="B1669" s="16" t="s">
        <v>3024</v>
      </c>
      <c r="C1669" s="16" t="s">
        <v>3063</v>
      </c>
      <c r="D1669" s="17">
        <v>16</v>
      </c>
      <c r="E1669" s="17"/>
      <c r="F1669" s="17"/>
      <c r="G1669" s="18" t="str">
        <f t="shared" ref="G1669:G1732" si="52">IF(E1669=0,"",F1669/E1669)</f>
        <v/>
      </c>
      <c r="H1669" s="17"/>
      <c r="I1669" s="17"/>
      <c r="J1669" s="17"/>
      <c r="K1669" s="18" t="str">
        <f t="shared" ref="K1669:K1732" si="53">IF(I1669=0,"",J1669/I1669)</f>
        <v/>
      </c>
      <c r="L1669" s="22" t="s">
        <v>3064</v>
      </c>
    </row>
    <row r="1670" ht="12" customHeight="1" spans="1:12">
      <c r="A1670" s="19">
        <v>1666</v>
      </c>
      <c r="B1670" s="16" t="s">
        <v>3024</v>
      </c>
      <c r="C1670" s="16" t="s">
        <v>3065</v>
      </c>
      <c r="D1670" s="17">
        <v>12</v>
      </c>
      <c r="E1670" s="17"/>
      <c r="F1670" s="17"/>
      <c r="G1670" s="18" t="str">
        <f t="shared" si="52"/>
        <v/>
      </c>
      <c r="H1670" s="17"/>
      <c r="I1670" s="17"/>
      <c r="J1670" s="17"/>
      <c r="K1670" s="18" t="str">
        <f t="shared" si="53"/>
        <v/>
      </c>
      <c r="L1670" s="22" t="s">
        <v>1109</v>
      </c>
    </row>
    <row r="1671" ht="12" customHeight="1" spans="1:12">
      <c r="A1671" s="15">
        <v>1667</v>
      </c>
      <c r="B1671" s="16" t="s">
        <v>3024</v>
      </c>
      <c r="C1671" s="16" t="s">
        <v>3066</v>
      </c>
      <c r="D1671" s="17">
        <v>80</v>
      </c>
      <c r="E1671" s="17"/>
      <c r="F1671" s="17"/>
      <c r="G1671" s="18" t="str">
        <f t="shared" si="52"/>
        <v/>
      </c>
      <c r="H1671" s="17"/>
      <c r="I1671" s="17"/>
      <c r="J1671" s="17"/>
      <c r="K1671" s="18" t="str">
        <f t="shared" si="53"/>
        <v/>
      </c>
      <c r="L1671" s="22" t="s">
        <v>2472</v>
      </c>
    </row>
    <row r="1672" ht="12" customHeight="1" spans="1:12">
      <c r="A1672" s="19">
        <v>1668</v>
      </c>
      <c r="B1672" s="16" t="s">
        <v>3024</v>
      </c>
      <c r="C1672" s="16" t="s">
        <v>3067</v>
      </c>
      <c r="D1672" s="17">
        <v>51</v>
      </c>
      <c r="E1672" s="17"/>
      <c r="F1672" s="17"/>
      <c r="G1672" s="18" t="str">
        <f t="shared" si="52"/>
        <v/>
      </c>
      <c r="H1672" s="17"/>
      <c r="I1672" s="17"/>
      <c r="J1672" s="17"/>
      <c r="K1672" s="18" t="str">
        <f t="shared" si="53"/>
        <v/>
      </c>
      <c r="L1672" s="22" t="s">
        <v>1112</v>
      </c>
    </row>
    <row r="1673" ht="12" customHeight="1" spans="1:12">
      <c r="A1673" s="15">
        <v>1669</v>
      </c>
      <c r="B1673" s="16" t="s">
        <v>3024</v>
      </c>
      <c r="C1673" s="16" t="s">
        <v>3068</v>
      </c>
      <c r="D1673" s="17">
        <v>2.07</v>
      </c>
      <c r="E1673" s="17"/>
      <c r="F1673" s="17"/>
      <c r="G1673" s="18" t="str">
        <f t="shared" si="52"/>
        <v/>
      </c>
      <c r="H1673" s="17"/>
      <c r="I1673" s="17"/>
      <c r="J1673" s="17"/>
      <c r="K1673" s="18" t="str">
        <f t="shared" si="53"/>
        <v/>
      </c>
      <c r="L1673" s="22" t="s">
        <v>1116</v>
      </c>
    </row>
    <row r="1674" ht="12" customHeight="1" spans="1:12">
      <c r="A1674" s="19">
        <v>1670</v>
      </c>
      <c r="B1674" s="16" t="s">
        <v>3024</v>
      </c>
      <c r="C1674" s="16" t="s">
        <v>3069</v>
      </c>
      <c r="D1674" s="17">
        <v>128</v>
      </c>
      <c r="E1674" s="17"/>
      <c r="F1674" s="17"/>
      <c r="G1674" s="18" t="str">
        <f t="shared" si="52"/>
        <v/>
      </c>
      <c r="H1674" s="17"/>
      <c r="I1674" s="17"/>
      <c r="J1674" s="17"/>
      <c r="K1674" s="18" t="str">
        <f t="shared" si="53"/>
        <v/>
      </c>
      <c r="L1674" s="22" t="s">
        <v>1122</v>
      </c>
    </row>
    <row r="1675" ht="12" customHeight="1" spans="1:12">
      <c r="A1675" s="15">
        <v>1671</v>
      </c>
      <c r="B1675" s="16" t="s">
        <v>3024</v>
      </c>
      <c r="C1675" s="16" t="s">
        <v>3070</v>
      </c>
      <c r="D1675" s="17">
        <v>6</v>
      </c>
      <c r="E1675" s="17"/>
      <c r="F1675" s="17"/>
      <c r="G1675" s="18" t="str">
        <f t="shared" si="52"/>
        <v/>
      </c>
      <c r="H1675" s="17"/>
      <c r="I1675" s="17"/>
      <c r="J1675" s="17"/>
      <c r="K1675" s="18" t="str">
        <f t="shared" si="53"/>
        <v/>
      </c>
      <c r="L1675" s="22" t="s">
        <v>1126</v>
      </c>
    </row>
    <row r="1676" ht="12" customHeight="1" spans="1:12">
      <c r="A1676" s="19">
        <v>1672</v>
      </c>
      <c r="B1676" s="16" t="s">
        <v>3024</v>
      </c>
      <c r="C1676" s="16" t="s">
        <v>3071</v>
      </c>
      <c r="D1676" s="17">
        <v>8.1</v>
      </c>
      <c r="E1676" s="17"/>
      <c r="F1676" s="17"/>
      <c r="G1676" s="18" t="str">
        <f t="shared" si="52"/>
        <v/>
      </c>
      <c r="H1676" s="17"/>
      <c r="I1676" s="17"/>
      <c r="J1676" s="17"/>
      <c r="K1676" s="18" t="str">
        <f t="shared" si="53"/>
        <v/>
      </c>
      <c r="L1676" s="22" t="s">
        <v>1437</v>
      </c>
    </row>
    <row r="1677" ht="12" customHeight="1" spans="1:12">
      <c r="A1677" s="15">
        <v>1673</v>
      </c>
      <c r="B1677" s="16" t="s">
        <v>3024</v>
      </c>
      <c r="C1677" s="16" t="s">
        <v>3072</v>
      </c>
      <c r="D1677" s="17">
        <v>38</v>
      </c>
      <c r="E1677" s="17"/>
      <c r="F1677" s="17"/>
      <c r="G1677" s="18" t="str">
        <f t="shared" si="52"/>
        <v/>
      </c>
      <c r="H1677" s="17"/>
      <c r="I1677" s="17"/>
      <c r="J1677" s="17"/>
      <c r="K1677" s="18" t="str">
        <f t="shared" si="53"/>
        <v/>
      </c>
      <c r="L1677" s="22" t="s">
        <v>2346</v>
      </c>
    </row>
    <row r="1678" ht="12" customHeight="1" spans="1:12">
      <c r="A1678" s="19">
        <v>1674</v>
      </c>
      <c r="B1678" s="16" t="s">
        <v>3024</v>
      </c>
      <c r="C1678" s="16" t="s">
        <v>3073</v>
      </c>
      <c r="D1678" s="17">
        <v>86</v>
      </c>
      <c r="E1678" s="17"/>
      <c r="F1678" s="17"/>
      <c r="G1678" s="18" t="str">
        <f t="shared" si="52"/>
        <v/>
      </c>
      <c r="H1678" s="17"/>
      <c r="I1678" s="17"/>
      <c r="J1678" s="17"/>
      <c r="K1678" s="18" t="str">
        <f t="shared" si="53"/>
        <v/>
      </c>
      <c r="L1678" s="22" t="s">
        <v>1118</v>
      </c>
    </row>
    <row r="1679" ht="12" customHeight="1" spans="1:12">
      <c r="A1679" s="15">
        <v>1675</v>
      </c>
      <c r="B1679" s="16" t="s">
        <v>3024</v>
      </c>
      <c r="C1679" s="16" t="s">
        <v>3074</v>
      </c>
      <c r="D1679" s="17">
        <v>18.76</v>
      </c>
      <c r="E1679" s="17"/>
      <c r="F1679" s="17"/>
      <c r="G1679" s="18" t="str">
        <f t="shared" si="52"/>
        <v/>
      </c>
      <c r="H1679" s="17"/>
      <c r="I1679" s="17"/>
      <c r="J1679" s="17"/>
      <c r="K1679" s="18" t="str">
        <f t="shared" si="53"/>
        <v/>
      </c>
      <c r="L1679" s="22" t="s">
        <v>2350</v>
      </c>
    </row>
    <row r="1680" ht="12" customHeight="1" spans="1:12">
      <c r="A1680" s="19">
        <v>1676</v>
      </c>
      <c r="B1680" s="16" t="s">
        <v>3024</v>
      </c>
      <c r="C1680" s="16" t="s">
        <v>3075</v>
      </c>
      <c r="D1680" s="17">
        <v>668</v>
      </c>
      <c r="E1680" s="17"/>
      <c r="F1680" s="17"/>
      <c r="G1680" s="18" t="str">
        <f t="shared" si="52"/>
        <v/>
      </c>
      <c r="H1680" s="17"/>
      <c r="I1680" s="17"/>
      <c r="J1680" s="17"/>
      <c r="K1680" s="18" t="str">
        <f t="shared" si="53"/>
        <v/>
      </c>
      <c r="L1680" s="22" t="s">
        <v>3076</v>
      </c>
    </row>
    <row r="1681" ht="12" customHeight="1" spans="1:12">
      <c r="A1681" s="15">
        <v>1677</v>
      </c>
      <c r="B1681" s="16" t="s">
        <v>3024</v>
      </c>
      <c r="C1681" s="16" t="s">
        <v>3077</v>
      </c>
      <c r="D1681" s="17">
        <v>310</v>
      </c>
      <c r="E1681" s="17"/>
      <c r="F1681" s="17"/>
      <c r="G1681" s="18" t="str">
        <f t="shared" si="52"/>
        <v/>
      </c>
      <c r="H1681" s="17"/>
      <c r="I1681" s="17"/>
      <c r="J1681" s="17"/>
      <c r="K1681" s="18" t="str">
        <f t="shared" si="53"/>
        <v/>
      </c>
      <c r="L1681" s="22" t="s">
        <v>3078</v>
      </c>
    </row>
    <row r="1682" ht="12" customHeight="1" spans="1:12">
      <c r="A1682" s="19">
        <v>1678</v>
      </c>
      <c r="B1682" s="16" t="s">
        <v>3024</v>
      </c>
      <c r="C1682" s="16" t="s">
        <v>3079</v>
      </c>
      <c r="D1682" s="17">
        <v>3.26</v>
      </c>
      <c r="E1682" s="17">
        <v>3.26</v>
      </c>
      <c r="F1682" s="17"/>
      <c r="G1682" s="18">
        <f t="shared" si="52"/>
        <v>0</v>
      </c>
      <c r="H1682" s="17"/>
      <c r="I1682" s="17"/>
      <c r="J1682" s="17"/>
      <c r="K1682" s="18" t="str">
        <f t="shared" si="53"/>
        <v/>
      </c>
      <c r="L1682" s="22" t="s">
        <v>3080</v>
      </c>
    </row>
    <row r="1683" ht="12" customHeight="1" spans="1:12">
      <c r="A1683" s="15">
        <v>1679</v>
      </c>
      <c r="B1683" s="16" t="s">
        <v>3024</v>
      </c>
      <c r="C1683" s="16" t="s">
        <v>3081</v>
      </c>
      <c r="D1683" s="17">
        <v>120</v>
      </c>
      <c r="E1683" s="17">
        <v>120</v>
      </c>
      <c r="F1683" s="17"/>
      <c r="G1683" s="18">
        <f t="shared" si="52"/>
        <v>0</v>
      </c>
      <c r="H1683" s="17"/>
      <c r="I1683" s="17"/>
      <c r="J1683" s="17"/>
      <c r="K1683" s="18" t="str">
        <f t="shared" si="53"/>
        <v/>
      </c>
      <c r="L1683" s="22" t="s">
        <v>3082</v>
      </c>
    </row>
    <row r="1684" ht="12" customHeight="1" spans="1:12">
      <c r="A1684" s="19">
        <v>1680</v>
      </c>
      <c r="B1684" s="16" t="s">
        <v>3024</v>
      </c>
      <c r="C1684" s="16" t="s">
        <v>3083</v>
      </c>
      <c r="D1684" s="17">
        <v>12</v>
      </c>
      <c r="E1684" s="17"/>
      <c r="F1684" s="17"/>
      <c r="G1684" s="18" t="str">
        <f t="shared" si="52"/>
        <v/>
      </c>
      <c r="H1684" s="17"/>
      <c r="I1684" s="17"/>
      <c r="J1684" s="17"/>
      <c r="K1684" s="18" t="str">
        <f t="shared" si="53"/>
        <v/>
      </c>
      <c r="L1684" s="22" t="s">
        <v>3084</v>
      </c>
    </row>
    <row r="1685" ht="12" customHeight="1" spans="1:12">
      <c r="A1685" s="15">
        <v>1681</v>
      </c>
      <c r="B1685" s="16" t="s">
        <v>3024</v>
      </c>
      <c r="C1685" s="16" t="s">
        <v>3085</v>
      </c>
      <c r="D1685" s="17">
        <v>2</v>
      </c>
      <c r="E1685" s="17"/>
      <c r="F1685" s="17"/>
      <c r="G1685" s="18" t="str">
        <f t="shared" si="52"/>
        <v/>
      </c>
      <c r="H1685" s="17"/>
      <c r="I1685" s="17"/>
      <c r="J1685" s="17"/>
      <c r="K1685" s="18" t="str">
        <f t="shared" si="53"/>
        <v/>
      </c>
      <c r="L1685" s="22" t="s">
        <v>3086</v>
      </c>
    </row>
    <row r="1686" ht="12" customHeight="1" spans="1:12">
      <c r="A1686" s="19">
        <v>1682</v>
      </c>
      <c r="B1686" s="16" t="s">
        <v>3024</v>
      </c>
      <c r="C1686" s="16" t="s">
        <v>3087</v>
      </c>
      <c r="D1686" s="17">
        <v>3.8</v>
      </c>
      <c r="E1686" s="17"/>
      <c r="F1686" s="17"/>
      <c r="G1686" s="18" t="str">
        <f t="shared" si="52"/>
        <v/>
      </c>
      <c r="H1686" s="17"/>
      <c r="I1686" s="17"/>
      <c r="J1686" s="17"/>
      <c r="K1686" s="18" t="str">
        <f t="shared" si="53"/>
        <v/>
      </c>
      <c r="L1686" s="22" t="s">
        <v>2474</v>
      </c>
    </row>
    <row r="1687" ht="12" customHeight="1" spans="1:12">
      <c r="A1687" s="15">
        <v>1683</v>
      </c>
      <c r="B1687" s="16" t="s">
        <v>3024</v>
      </c>
      <c r="C1687" s="16" t="s">
        <v>1726</v>
      </c>
      <c r="D1687" s="17">
        <v>300</v>
      </c>
      <c r="E1687" s="17"/>
      <c r="F1687" s="17"/>
      <c r="G1687" s="18" t="str">
        <f t="shared" si="52"/>
        <v/>
      </c>
      <c r="H1687" s="17"/>
      <c r="I1687" s="17"/>
      <c r="J1687" s="17"/>
      <c r="K1687" s="18" t="str">
        <f t="shared" si="53"/>
        <v/>
      </c>
      <c r="L1687" s="22" t="s">
        <v>1727</v>
      </c>
    </row>
    <row r="1688" ht="12" customHeight="1" spans="1:12">
      <c r="A1688" s="19">
        <v>1684</v>
      </c>
      <c r="B1688" s="16" t="s">
        <v>3024</v>
      </c>
      <c r="C1688" s="16" t="s">
        <v>3088</v>
      </c>
      <c r="D1688" s="17">
        <v>163.95</v>
      </c>
      <c r="E1688" s="17"/>
      <c r="F1688" s="17"/>
      <c r="G1688" s="18" t="str">
        <f t="shared" si="52"/>
        <v/>
      </c>
      <c r="H1688" s="17"/>
      <c r="I1688" s="17"/>
      <c r="J1688" s="17"/>
      <c r="K1688" s="18" t="str">
        <f t="shared" si="53"/>
        <v/>
      </c>
      <c r="L1688" s="22" t="s">
        <v>2361</v>
      </c>
    </row>
    <row r="1689" ht="12" customHeight="1" spans="1:12">
      <c r="A1689" s="15">
        <v>1685</v>
      </c>
      <c r="B1689" s="16" t="s">
        <v>3024</v>
      </c>
      <c r="C1689" s="16" t="s">
        <v>3089</v>
      </c>
      <c r="D1689" s="17">
        <v>73</v>
      </c>
      <c r="E1689" s="17">
        <v>4.8</v>
      </c>
      <c r="F1689" s="17"/>
      <c r="G1689" s="18">
        <f t="shared" si="52"/>
        <v>0</v>
      </c>
      <c r="H1689" s="17"/>
      <c r="I1689" s="17"/>
      <c r="J1689" s="17"/>
      <c r="K1689" s="18" t="str">
        <f t="shared" si="53"/>
        <v/>
      </c>
      <c r="L1689" s="22" t="s">
        <v>2363</v>
      </c>
    </row>
    <row r="1690" ht="12" customHeight="1" spans="1:12">
      <c r="A1690" s="19">
        <v>1686</v>
      </c>
      <c r="B1690" s="16" t="s">
        <v>3024</v>
      </c>
      <c r="C1690" s="16" t="s">
        <v>3090</v>
      </c>
      <c r="D1690" s="17">
        <v>40</v>
      </c>
      <c r="E1690" s="17"/>
      <c r="F1690" s="17"/>
      <c r="G1690" s="18" t="str">
        <f t="shared" si="52"/>
        <v/>
      </c>
      <c r="H1690" s="17"/>
      <c r="I1690" s="17"/>
      <c r="J1690" s="17"/>
      <c r="K1690" s="18" t="str">
        <f t="shared" si="53"/>
        <v/>
      </c>
      <c r="L1690" s="22" t="s">
        <v>1403</v>
      </c>
    </row>
    <row r="1691" ht="12" customHeight="1" spans="1:12">
      <c r="A1691" s="15">
        <v>1687</v>
      </c>
      <c r="B1691" s="16" t="s">
        <v>3024</v>
      </c>
      <c r="C1691" s="16" t="s">
        <v>3091</v>
      </c>
      <c r="D1691" s="17">
        <v>323</v>
      </c>
      <c r="E1691" s="17"/>
      <c r="F1691" s="17"/>
      <c r="G1691" s="18" t="str">
        <f t="shared" si="52"/>
        <v/>
      </c>
      <c r="H1691" s="17"/>
      <c r="I1691" s="17"/>
      <c r="J1691" s="17"/>
      <c r="K1691" s="18" t="str">
        <f t="shared" si="53"/>
        <v/>
      </c>
      <c r="L1691" s="22" t="s">
        <v>3092</v>
      </c>
    </row>
    <row r="1692" ht="12" customHeight="1" spans="1:12">
      <c r="A1692" s="19">
        <v>1688</v>
      </c>
      <c r="B1692" s="16" t="s">
        <v>3024</v>
      </c>
      <c r="C1692" s="16" t="s">
        <v>3093</v>
      </c>
      <c r="D1692" s="17">
        <v>24</v>
      </c>
      <c r="E1692" s="17"/>
      <c r="F1692" s="17"/>
      <c r="G1692" s="18" t="str">
        <f t="shared" si="52"/>
        <v/>
      </c>
      <c r="H1692" s="17"/>
      <c r="I1692" s="17"/>
      <c r="J1692" s="17"/>
      <c r="K1692" s="18" t="str">
        <f t="shared" si="53"/>
        <v/>
      </c>
      <c r="L1692" s="22" t="s">
        <v>1223</v>
      </c>
    </row>
    <row r="1693" ht="12" customHeight="1" spans="1:12">
      <c r="A1693" s="15">
        <v>1689</v>
      </c>
      <c r="B1693" s="16" t="s">
        <v>3024</v>
      </c>
      <c r="C1693" s="16" t="s">
        <v>3094</v>
      </c>
      <c r="D1693" s="17">
        <v>10</v>
      </c>
      <c r="E1693" s="17"/>
      <c r="F1693" s="17"/>
      <c r="G1693" s="18" t="str">
        <f t="shared" si="52"/>
        <v/>
      </c>
      <c r="H1693" s="17"/>
      <c r="I1693" s="17"/>
      <c r="J1693" s="17"/>
      <c r="K1693" s="18" t="str">
        <f t="shared" si="53"/>
        <v/>
      </c>
      <c r="L1693" s="22" t="s">
        <v>3095</v>
      </c>
    </row>
    <row r="1694" ht="12" customHeight="1" spans="1:12">
      <c r="A1694" s="19">
        <v>1690</v>
      </c>
      <c r="B1694" s="16" t="s">
        <v>3024</v>
      </c>
      <c r="C1694" s="16" t="s">
        <v>3096</v>
      </c>
      <c r="D1694" s="17">
        <v>4.92</v>
      </c>
      <c r="E1694" s="17"/>
      <c r="F1694" s="17"/>
      <c r="G1694" s="18" t="str">
        <f t="shared" si="52"/>
        <v/>
      </c>
      <c r="H1694" s="17"/>
      <c r="I1694" s="17"/>
      <c r="J1694" s="17"/>
      <c r="K1694" s="18" t="str">
        <f t="shared" si="53"/>
        <v/>
      </c>
      <c r="L1694" s="22" t="s">
        <v>2502</v>
      </c>
    </row>
    <row r="1695" ht="12" customHeight="1" spans="1:12">
      <c r="A1695" s="15">
        <v>1691</v>
      </c>
      <c r="B1695" s="16" t="s">
        <v>3024</v>
      </c>
      <c r="C1695" s="16" t="s">
        <v>3097</v>
      </c>
      <c r="D1695" s="17">
        <v>8.08</v>
      </c>
      <c r="E1695" s="17"/>
      <c r="F1695" s="17"/>
      <c r="G1695" s="18" t="str">
        <f t="shared" si="52"/>
        <v/>
      </c>
      <c r="H1695" s="17"/>
      <c r="I1695" s="17"/>
      <c r="J1695" s="17"/>
      <c r="K1695" s="18" t="str">
        <f t="shared" si="53"/>
        <v/>
      </c>
      <c r="L1695" s="22" t="s">
        <v>2480</v>
      </c>
    </row>
    <row r="1696" ht="12" customHeight="1" spans="1:12">
      <c r="A1696" s="19">
        <v>1692</v>
      </c>
      <c r="B1696" s="16" t="s">
        <v>3024</v>
      </c>
      <c r="C1696" s="16" t="s">
        <v>3098</v>
      </c>
      <c r="D1696" s="17">
        <v>3.24</v>
      </c>
      <c r="E1696" s="17"/>
      <c r="F1696" s="17"/>
      <c r="G1696" s="18" t="str">
        <f t="shared" si="52"/>
        <v/>
      </c>
      <c r="H1696" s="17"/>
      <c r="I1696" s="17"/>
      <c r="J1696" s="17"/>
      <c r="K1696" s="18" t="str">
        <f t="shared" si="53"/>
        <v/>
      </c>
      <c r="L1696" s="22" t="s">
        <v>1225</v>
      </c>
    </row>
    <row r="1697" ht="12" customHeight="1" spans="1:12">
      <c r="A1697" s="15">
        <v>1693</v>
      </c>
      <c r="B1697" s="16" t="s">
        <v>3024</v>
      </c>
      <c r="C1697" s="16" t="s">
        <v>3099</v>
      </c>
      <c r="D1697" s="17">
        <v>2</v>
      </c>
      <c r="E1697" s="17"/>
      <c r="F1697" s="17"/>
      <c r="G1697" s="18" t="str">
        <f t="shared" si="52"/>
        <v/>
      </c>
      <c r="H1697" s="17"/>
      <c r="I1697" s="17"/>
      <c r="J1697" s="17"/>
      <c r="K1697" s="18" t="str">
        <f t="shared" si="53"/>
        <v/>
      </c>
      <c r="L1697" s="22" t="s">
        <v>3100</v>
      </c>
    </row>
    <row r="1698" ht="12" customHeight="1" spans="1:12">
      <c r="A1698" s="19">
        <v>1694</v>
      </c>
      <c r="B1698" s="16" t="s">
        <v>3024</v>
      </c>
      <c r="C1698" s="16" t="s">
        <v>3101</v>
      </c>
      <c r="D1698" s="17">
        <v>0.2</v>
      </c>
      <c r="E1698" s="17">
        <v>0.2</v>
      </c>
      <c r="F1698" s="17"/>
      <c r="G1698" s="18">
        <f t="shared" si="52"/>
        <v>0</v>
      </c>
      <c r="H1698" s="17"/>
      <c r="I1698" s="17"/>
      <c r="J1698" s="17"/>
      <c r="K1698" s="18" t="str">
        <f t="shared" si="53"/>
        <v/>
      </c>
      <c r="L1698" s="22" t="s">
        <v>3102</v>
      </c>
    </row>
    <row r="1699" ht="12" customHeight="1" spans="1:12">
      <c r="A1699" s="15">
        <v>1695</v>
      </c>
      <c r="B1699" s="16" t="s">
        <v>3024</v>
      </c>
      <c r="C1699" s="16" t="s">
        <v>3103</v>
      </c>
      <c r="D1699" s="17">
        <v>255</v>
      </c>
      <c r="E1699" s="17">
        <v>120</v>
      </c>
      <c r="F1699" s="17"/>
      <c r="G1699" s="18">
        <f t="shared" si="52"/>
        <v>0</v>
      </c>
      <c r="H1699" s="17"/>
      <c r="I1699" s="17"/>
      <c r="J1699" s="17"/>
      <c r="K1699" s="18" t="str">
        <f t="shared" si="53"/>
        <v/>
      </c>
      <c r="L1699" s="22" t="s">
        <v>2417</v>
      </c>
    </row>
    <row r="1700" ht="12" customHeight="1" spans="1:12">
      <c r="A1700" s="19">
        <v>1696</v>
      </c>
      <c r="B1700" s="16" t="s">
        <v>3024</v>
      </c>
      <c r="C1700" s="16" t="s">
        <v>3104</v>
      </c>
      <c r="D1700" s="17">
        <v>22</v>
      </c>
      <c r="E1700" s="17"/>
      <c r="F1700" s="17"/>
      <c r="G1700" s="18" t="str">
        <f t="shared" si="52"/>
        <v/>
      </c>
      <c r="H1700" s="17"/>
      <c r="I1700" s="17"/>
      <c r="J1700" s="17"/>
      <c r="K1700" s="18" t="str">
        <f t="shared" si="53"/>
        <v/>
      </c>
      <c r="L1700" s="22" t="s">
        <v>3105</v>
      </c>
    </row>
    <row r="1701" ht="12" customHeight="1" spans="1:12">
      <c r="A1701" s="15">
        <v>1697</v>
      </c>
      <c r="B1701" s="16" t="s">
        <v>3024</v>
      </c>
      <c r="C1701" s="16" t="s">
        <v>3106</v>
      </c>
      <c r="D1701" s="17">
        <v>147</v>
      </c>
      <c r="E1701" s="17"/>
      <c r="F1701" s="17"/>
      <c r="G1701" s="18" t="str">
        <f t="shared" si="52"/>
        <v/>
      </c>
      <c r="H1701" s="17"/>
      <c r="I1701" s="17"/>
      <c r="J1701" s="17"/>
      <c r="K1701" s="18" t="str">
        <f t="shared" si="53"/>
        <v/>
      </c>
      <c r="L1701" s="22" t="s">
        <v>3107</v>
      </c>
    </row>
    <row r="1702" ht="12" customHeight="1" spans="1:12">
      <c r="A1702" s="19">
        <v>1698</v>
      </c>
      <c r="B1702" s="16" t="s">
        <v>3024</v>
      </c>
      <c r="C1702" s="16" t="s">
        <v>3108</v>
      </c>
      <c r="D1702" s="17">
        <v>26</v>
      </c>
      <c r="E1702" s="17"/>
      <c r="F1702" s="17"/>
      <c r="G1702" s="18" t="str">
        <f t="shared" si="52"/>
        <v/>
      </c>
      <c r="H1702" s="17"/>
      <c r="I1702" s="17"/>
      <c r="J1702" s="17"/>
      <c r="K1702" s="18" t="str">
        <f t="shared" si="53"/>
        <v/>
      </c>
      <c r="L1702" s="22" t="s">
        <v>1152</v>
      </c>
    </row>
    <row r="1703" ht="12" customHeight="1" spans="1:12">
      <c r="A1703" s="15">
        <v>1699</v>
      </c>
      <c r="B1703" s="16" t="s">
        <v>3024</v>
      </c>
      <c r="C1703" s="16" t="s">
        <v>3109</v>
      </c>
      <c r="D1703" s="17">
        <v>23</v>
      </c>
      <c r="E1703" s="17"/>
      <c r="F1703" s="17"/>
      <c r="G1703" s="18" t="str">
        <f t="shared" si="52"/>
        <v/>
      </c>
      <c r="H1703" s="17"/>
      <c r="I1703" s="17"/>
      <c r="J1703" s="17"/>
      <c r="K1703" s="18" t="str">
        <f t="shared" si="53"/>
        <v/>
      </c>
      <c r="L1703" s="22" t="s">
        <v>1228</v>
      </c>
    </row>
    <row r="1704" ht="12" customHeight="1" spans="1:12">
      <c r="A1704" s="19">
        <v>1700</v>
      </c>
      <c r="B1704" s="16" t="s">
        <v>3024</v>
      </c>
      <c r="C1704" s="16" t="s">
        <v>3110</v>
      </c>
      <c r="D1704" s="17">
        <v>0.08</v>
      </c>
      <c r="E1704" s="17">
        <v>0.08</v>
      </c>
      <c r="F1704" s="17"/>
      <c r="G1704" s="18">
        <f t="shared" si="52"/>
        <v>0</v>
      </c>
      <c r="H1704" s="17"/>
      <c r="I1704" s="17"/>
      <c r="J1704" s="17"/>
      <c r="K1704" s="18" t="str">
        <f t="shared" si="53"/>
        <v/>
      </c>
      <c r="L1704" s="22" t="s">
        <v>3111</v>
      </c>
    </row>
    <row r="1705" ht="12" customHeight="1" spans="1:12">
      <c r="A1705" s="15">
        <v>1701</v>
      </c>
      <c r="B1705" s="16" t="s">
        <v>3024</v>
      </c>
      <c r="C1705" s="16" t="s">
        <v>3112</v>
      </c>
      <c r="D1705" s="17">
        <v>5</v>
      </c>
      <c r="E1705" s="17"/>
      <c r="F1705" s="17"/>
      <c r="G1705" s="18" t="str">
        <f t="shared" si="52"/>
        <v/>
      </c>
      <c r="H1705" s="17"/>
      <c r="I1705" s="17"/>
      <c r="J1705" s="17"/>
      <c r="K1705" s="18" t="str">
        <f t="shared" si="53"/>
        <v/>
      </c>
      <c r="L1705" s="22" t="s">
        <v>2556</v>
      </c>
    </row>
    <row r="1706" ht="12" customHeight="1" spans="1:12">
      <c r="A1706" s="19">
        <v>1702</v>
      </c>
      <c r="B1706" s="16" t="s">
        <v>3024</v>
      </c>
      <c r="C1706" s="16" t="s">
        <v>3113</v>
      </c>
      <c r="D1706" s="17">
        <v>2</v>
      </c>
      <c r="E1706" s="17"/>
      <c r="F1706" s="17"/>
      <c r="G1706" s="18" t="str">
        <f t="shared" si="52"/>
        <v/>
      </c>
      <c r="H1706" s="17"/>
      <c r="I1706" s="17"/>
      <c r="J1706" s="17"/>
      <c r="K1706" s="18" t="str">
        <f t="shared" si="53"/>
        <v/>
      </c>
      <c r="L1706" s="22" t="s">
        <v>2554</v>
      </c>
    </row>
    <row r="1707" ht="12" customHeight="1" spans="1:12">
      <c r="A1707" s="15">
        <v>1703</v>
      </c>
      <c r="B1707" s="16" t="s">
        <v>3024</v>
      </c>
      <c r="C1707" s="16" t="s">
        <v>3114</v>
      </c>
      <c r="D1707" s="17">
        <v>120</v>
      </c>
      <c r="E1707" s="17"/>
      <c r="F1707" s="17"/>
      <c r="G1707" s="18" t="str">
        <f t="shared" si="52"/>
        <v/>
      </c>
      <c r="H1707" s="17"/>
      <c r="I1707" s="17"/>
      <c r="J1707" s="17"/>
      <c r="K1707" s="18" t="str">
        <f t="shared" si="53"/>
        <v/>
      </c>
      <c r="L1707" s="22" t="s">
        <v>2531</v>
      </c>
    </row>
    <row r="1708" ht="12" customHeight="1" spans="1:12">
      <c r="A1708" s="19">
        <v>1704</v>
      </c>
      <c r="B1708" s="16" t="s">
        <v>3024</v>
      </c>
      <c r="C1708" s="16" t="s">
        <v>3115</v>
      </c>
      <c r="D1708" s="17">
        <v>12.25</v>
      </c>
      <c r="E1708" s="17"/>
      <c r="F1708" s="17"/>
      <c r="G1708" s="18" t="str">
        <f t="shared" si="52"/>
        <v/>
      </c>
      <c r="H1708" s="17"/>
      <c r="I1708" s="17"/>
      <c r="J1708" s="17"/>
      <c r="K1708" s="18" t="str">
        <f t="shared" si="53"/>
        <v/>
      </c>
      <c r="L1708" s="22" t="s">
        <v>2365</v>
      </c>
    </row>
    <row r="1709" ht="12" customHeight="1" spans="1:12">
      <c r="A1709" s="15">
        <v>1705</v>
      </c>
      <c r="B1709" s="16" t="s">
        <v>3024</v>
      </c>
      <c r="C1709" s="16" t="s">
        <v>3116</v>
      </c>
      <c r="D1709" s="17">
        <v>147</v>
      </c>
      <c r="E1709" s="17"/>
      <c r="F1709" s="17"/>
      <c r="G1709" s="18" t="str">
        <f t="shared" si="52"/>
        <v/>
      </c>
      <c r="H1709" s="17"/>
      <c r="I1709" s="17"/>
      <c r="J1709" s="17"/>
      <c r="K1709" s="18" t="str">
        <f t="shared" si="53"/>
        <v/>
      </c>
      <c r="L1709" s="22" t="s">
        <v>3117</v>
      </c>
    </row>
    <row r="1710" ht="12" customHeight="1" spans="1:12">
      <c r="A1710" s="19">
        <v>1706</v>
      </c>
      <c r="B1710" s="16" t="s">
        <v>3024</v>
      </c>
      <c r="C1710" s="16" t="s">
        <v>3118</v>
      </c>
      <c r="D1710" s="17">
        <v>1</v>
      </c>
      <c r="E1710" s="17"/>
      <c r="F1710" s="17"/>
      <c r="G1710" s="18" t="str">
        <f t="shared" si="52"/>
        <v/>
      </c>
      <c r="H1710" s="17"/>
      <c r="I1710" s="17"/>
      <c r="J1710" s="17"/>
      <c r="K1710" s="18" t="str">
        <f t="shared" si="53"/>
        <v/>
      </c>
      <c r="L1710" s="22" t="s">
        <v>1154</v>
      </c>
    </row>
    <row r="1711" ht="12" customHeight="1" spans="1:12">
      <c r="A1711" s="15">
        <v>1707</v>
      </c>
      <c r="B1711" s="16" t="s">
        <v>3024</v>
      </c>
      <c r="C1711" s="16" t="s">
        <v>3119</v>
      </c>
      <c r="D1711" s="17">
        <v>677.95</v>
      </c>
      <c r="E1711" s="17"/>
      <c r="F1711" s="17"/>
      <c r="G1711" s="18" t="str">
        <f t="shared" si="52"/>
        <v/>
      </c>
      <c r="H1711" s="17"/>
      <c r="I1711" s="17"/>
      <c r="J1711" s="17"/>
      <c r="K1711" s="18" t="str">
        <f t="shared" si="53"/>
        <v/>
      </c>
      <c r="L1711" s="22" t="s">
        <v>2419</v>
      </c>
    </row>
    <row r="1712" ht="12" customHeight="1" spans="1:12">
      <c r="A1712" s="19">
        <v>1708</v>
      </c>
      <c r="B1712" s="16" t="s">
        <v>3024</v>
      </c>
      <c r="C1712" s="16" t="s">
        <v>3120</v>
      </c>
      <c r="D1712" s="17">
        <v>7</v>
      </c>
      <c r="E1712" s="17"/>
      <c r="F1712" s="17"/>
      <c r="G1712" s="18" t="str">
        <f t="shared" si="52"/>
        <v/>
      </c>
      <c r="H1712" s="17"/>
      <c r="I1712" s="17"/>
      <c r="J1712" s="17"/>
      <c r="K1712" s="18" t="str">
        <f t="shared" si="53"/>
        <v/>
      </c>
      <c r="L1712" s="22" t="s">
        <v>1156</v>
      </c>
    </row>
    <row r="1713" ht="12" customHeight="1" spans="1:12">
      <c r="A1713" s="15">
        <v>1709</v>
      </c>
      <c r="B1713" s="16" t="s">
        <v>3024</v>
      </c>
      <c r="C1713" s="16" t="s">
        <v>3121</v>
      </c>
      <c r="D1713" s="17">
        <v>24</v>
      </c>
      <c r="E1713" s="17"/>
      <c r="F1713" s="17"/>
      <c r="G1713" s="18" t="str">
        <f t="shared" si="52"/>
        <v/>
      </c>
      <c r="H1713" s="17"/>
      <c r="I1713" s="17"/>
      <c r="J1713" s="17"/>
      <c r="K1713" s="18" t="str">
        <f t="shared" si="53"/>
        <v/>
      </c>
      <c r="L1713" s="22" t="s">
        <v>1159</v>
      </c>
    </row>
    <row r="1714" ht="12" customHeight="1" spans="1:12">
      <c r="A1714" s="19">
        <v>1710</v>
      </c>
      <c r="B1714" s="16" t="s">
        <v>3024</v>
      </c>
      <c r="C1714" s="16" t="s">
        <v>3122</v>
      </c>
      <c r="D1714" s="17">
        <v>42</v>
      </c>
      <c r="E1714" s="17"/>
      <c r="F1714" s="17"/>
      <c r="G1714" s="18" t="str">
        <f t="shared" si="52"/>
        <v/>
      </c>
      <c r="H1714" s="17"/>
      <c r="I1714" s="17"/>
      <c r="J1714" s="17"/>
      <c r="K1714" s="18" t="str">
        <f t="shared" si="53"/>
        <v/>
      </c>
      <c r="L1714" s="22" t="s">
        <v>3123</v>
      </c>
    </row>
    <row r="1715" ht="12" customHeight="1" spans="1:12">
      <c r="A1715" s="15">
        <v>1711</v>
      </c>
      <c r="B1715" s="16" t="s">
        <v>3024</v>
      </c>
      <c r="C1715" s="16" t="s">
        <v>3124</v>
      </c>
      <c r="D1715" s="17">
        <v>0.5</v>
      </c>
      <c r="E1715" s="17"/>
      <c r="F1715" s="17"/>
      <c r="G1715" s="18" t="str">
        <f t="shared" si="52"/>
        <v/>
      </c>
      <c r="H1715" s="17"/>
      <c r="I1715" s="17"/>
      <c r="J1715" s="17"/>
      <c r="K1715" s="18" t="str">
        <f t="shared" si="53"/>
        <v/>
      </c>
      <c r="L1715" s="22" t="s">
        <v>2367</v>
      </c>
    </row>
    <row r="1716" ht="12" customHeight="1" spans="1:12">
      <c r="A1716" s="19">
        <v>1712</v>
      </c>
      <c r="B1716" s="16" t="s">
        <v>3024</v>
      </c>
      <c r="C1716" s="16" t="s">
        <v>3125</v>
      </c>
      <c r="D1716" s="17">
        <v>2467</v>
      </c>
      <c r="E1716" s="17"/>
      <c r="F1716" s="17"/>
      <c r="G1716" s="18" t="str">
        <f t="shared" si="52"/>
        <v/>
      </c>
      <c r="H1716" s="17"/>
      <c r="I1716" s="17"/>
      <c r="J1716" s="17"/>
      <c r="K1716" s="18" t="str">
        <f t="shared" si="53"/>
        <v/>
      </c>
      <c r="L1716" s="22" t="s">
        <v>2446</v>
      </c>
    </row>
    <row r="1717" ht="12" customHeight="1" spans="1:12">
      <c r="A1717" s="15">
        <v>1713</v>
      </c>
      <c r="B1717" s="16" t="s">
        <v>3024</v>
      </c>
      <c r="C1717" s="16" t="s">
        <v>3126</v>
      </c>
      <c r="D1717" s="17">
        <v>169</v>
      </c>
      <c r="E1717" s="17"/>
      <c r="F1717" s="17"/>
      <c r="G1717" s="18" t="str">
        <f t="shared" si="52"/>
        <v/>
      </c>
      <c r="H1717" s="17"/>
      <c r="I1717" s="17"/>
      <c r="J1717" s="17"/>
      <c r="K1717" s="18" t="str">
        <f t="shared" si="53"/>
        <v/>
      </c>
      <c r="L1717" s="22" t="s">
        <v>2421</v>
      </c>
    </row>
    <row r="1718" ht="12" customHeight="1" spans="1:12">
      <c r="A1718" s="19">
        <v>1714</v>
      </c>
      <c r="B1718" s="16" t="s">
        <v>3024</v>
      </c>
      <c r="C1718" s="16" t="s">
        <v>3127</v>
      </c>
      <c r="D1718" s="17">
        <v>20.12</v>
      </c>
      <c r="E1718" s="17"/>
      <c r="F1718" s="17"/>
      <c r="G1718" s="18" t="str">
        <f t="shared" si="52"/>
        <v/>
      </c>
      <c r="H1718" s="17"/>
      <c r="I1718" s="17"/>
      <c r="J1718" s="17"/>
      <c r="K1718" s="18" t="str">
        <f t="shared" si="53"/>
        <v/>
      </c>
      <c r="L1718" s="22" t="s">
        <v>2423</v>
      </c>
    </row>
    <row r="1719" ht="12" customHeight="1" spans="1:12">
      <c r="A1719" s="15">
        <v>1715</v>
      </c>
      <c r="B1719" s="16" t="s">
        <v>3024</v>
      </c>
      <c r="C1719" s="16" t="s">
        <v>3128</v>
      </c>
      <c r="D1719" s="17">
        <v>13</v>
      </c>
      <c r="E1719" s="17"/>
      <c r="F1719" s="17"/>
      <c r="G1719" s="18" t="str">
        <f t="shared" si="52"/>
        <v/>
      </c>
      <c r="H1719" s="17"/>
      <c r="I1719" s="17"/>
      <c r="J1719" s="17"/>
      <c r="K1719" s="18" t="str">
        <f t="shared" si="53"/>
        <v/>
      </c>
      <c r="L1719" s="22" t="s">
        <v>2427</v>
      </c>
    </row>
    <row r="1720" ht="12" customHeight="1" spans="1:12">
      <c r="A1720" s="19">
        <v>1716</v>
      </c>
      <c r="B1720" s="16" t="s">
        <v>3024</v>
      </c>
      <c r="C1720" s="16" t="s">
        <v>3129</v>
      </c>
      <c r="D1720" s="17">
        <v>1.5</v>
      </c>
      <c r="E1720" s="17"/>
      <c r="F1720" s="17"/>
      <c r="G1720" s="18" t="str">
        <f t="shared" si="52"/>
        <v/>
      </c>
      <c r="H1720" s="17"/>
      <c r="I1720" s="17"/>
      <c r="J1720" s="17"/>
      <c r="K1720" s="18" t="str">
        <f t="shared" si="53"/>
        <v/>
      </c>
      <c r="L1720" s="22" t="s">
        <v>2429</v>
      </c>
    </row>
    <row r="1721" ht="12" customHeight="1" spans="1:12">
      <c r="A1721" s="15">
        <v>1717</v>
      </c>
      <c r="B1721" s="16" t="s">
        <v>3024</v>
      </c>
      <c r="C1721" s="16" t="s">
        <v>3130</v>
      </c>
      <c r="D1721" s="17">
        <v>20</v>
      </c>
      <c r="E1721" s="17">
        <v>20</v>
      </c>
      <c r="F1721" s="17"/>
      <c r="G1721" s="18">
        <f t="shared" si="52"/>
        <v>0</v>
      </c>
      <c r="H1721" s="17"/>
      <c r="I1721" s="17"/>
      <c r="J1721" s="17"/>
      <c r="K1721" s="18" t="str">
        <f t="shared" si="53"/>
        <v/>
      </c>
      <c r="L1721" s="22" t="s">
        <v>690</v>
      </c>
    </row>
    <row r="1722" ht="12" customHeight="1" spans="1:12">
      <c r="A1722" s="19">
        <v>1718</v>
      </c>
      <c r="B1722" s="16" t="s">
        <v>3024</v>
      </c>
      <c r="C1722" s="16" t="s">
        <v>3131</v>
      </c>
      <c r="D1722" s="17">
        <v>6000</v>
      </c>
      <c r="E1722" s="17">
        <v>6000</v>
      </c>
      <c r="F1722" s="17">
        <v>5166.884038</v>
      </c>
      <c r="G1722" s="18">
        <f t="shared" si="52"/>
        <v>0.861147339666667</v>
      </c>
      <c r="H1722" s="17"/>
      <c r="I1722" s="17"/>
      <c r="J1722" s="17"/>
      <c r="K1722" s="18" t="str">
        <f t="shared" si="53"/>
        <v/>
      </c>
      <c r="L1722" s="22" t="s">
        <v>690</v>
      </c>
    </row>
    <row r="1723" ht="12" customHeight="1" spans="1:12">
      <c r="A1723" s="15">
        <v>1719</v>
      </c>
      <c r="B1723" s="16" t="s">
        <v>3024</v>
      </c>
      <c r="C1723" s="16" t="s">
        <v>2505</v>
      </c>
      <c r="D1723" s="17"/>
      <c r="E1723" s="17">
        <v>5.3</v>
      </c>
      <c r="F1723" s="17"/>
      <c r="G1723" s="18">
        <f t="shared" si="52"/>
        <v>0</v>
      </c>
      <c r="H1723" s="17"/>
      <c r="I1723" s="17"/>
      <c r="J1723" s="17"/>
      <c r="K1723" s="18" t="str">
        <f t="shared" si="53"/>
        <v/>
      </c>
      <c r="L1723" s="22" t="s">
        <v>3132</v>
      </c>
    </row>
    <row r="1724" ht="12" customHeight="1" spans="1:12">
      <c r="A1724" s="19">
        <v>1720</v>
      </c>
      <c r="B1724" s="16" t="s">
        <v>3024</v>
      </c>
      <c r="C1724" s="16" t="s">
        <v>3133</v>
      </c>
      <c r="D1724" s="17">
        <v>500</v>
      </c>
      <c r="E1724" s="17">
        <v>500</v>
      </c>
      <c r="F1724" s="17">
        <v>500</v>
      </c>
      <c r="G1724" s="18">
        <f t="shared" si="52"/>
        <v>1</v>
      </c>
      <c r="H1724" s="17"/>
      <c r="I1724" s="17"/>
      <c r="J1724" s="17"/>
      <c r="K1724" s="18" t="str">
        <f t="shared" si="53"/>
        <v/>
      </c>
      <c r="L1724" s="22" t="s">
        <v>3134</v>
      </c>
    </row>
    <row r="1725" ht="12" customHeight="1" spans="1:12">
      <c r="A1725" s="15">
        <v>1721</v>
      </c>
      <c r="B1725" s="16" t="s">
        <v>3024</v>
      </c>
      <c r="C1725" s="16" t="s">
        <v>3135</v>
      </c>
      <c r="D1725" s="17"/>
      <c r="E1725" s="17">
        <v>152</v>
      </c>
      <c r="F1725" s="17">
        <v>152</v>
      </c>
      <c r="G1725" s="18">
        <f t="shared" si="52"/>
        <v>1</v>
      </c>
      <c r="H1725" s="17"/>
      <c r="I1725" s="17"/>
      <c r="J1725" s="17"/>
      <c r="K1725" s="18" t="str">
        <f t="shared" si="53"/>
        <v/>
      </c>
      <c r="L1725" s="22" t="s">
        <v>3048</v>
      </c>
    </row>
    <row r="1726" ht="12" customHeight="1" spans="1:12">
      <c r="A1726" s="19">
        <v>1722</v>
      </c>
      <c r="B1726" s="16" t="s">
        <v>3024</v>
      </c>
      <c r="C1726" s="16" t="s">
        <v>3136</v>
      </c>
      <c r="D1726" s="17"/>
      <c r="E1726" s="17">
        <v>31</v>
      </c>
      <c r="F1726" s="17">
        <v>31</v>
      </c>
      <c r="G1726" s="18">
        <f t="shared" si="52"/>
        <v>1</v>
      </c>
      <c r="H1726" s="17"/>
      <c r="I1726" s="17"/>
      <c r="J1726" s="17"/>
      <c r="K1726" s="18" t="str">
        <f t="shared" si="53"/>
        <v/>
      </c>
      <c r="L1726" s="22" t="s">
        <v>3050</v>
      </c>
    </row>
    <row r="1727" ht="12" customHeight="1" spans="1:12">
      <c r="A1727" s="15">
        <v>1723</v>
      </c>
      <c r="B1727" s="16" t="s">
        <v>3024</v>
      </c>
      <c r="C1727" s="16" t="s">
        <v>3137</v>
      </c>
      <c r="D1727" s="17"/>
      <c r="E1727" s="17">
        <v>16</v>
      </c>
      <c r="F1727" s="17">
        <v>16</v>
      </c>
      <c r="G1727" s="18">
        <f t="shared" si="52"/>
        <v>1</v>
      </c>
      <c r="H1727" s="17"/>
      <c r="I1727" s="17"/>
      <c r="J1727" s="17"/>
      <c r="K1727" s="18" t="str">
        <f t="shared" si="53"/>
        <v/>
      </c>
      <c r="L1727" s="22" t="s">
        <v>3064</v>
      </c>
    </row>
    <row r="1728" ht="12" customHeight="1" spans="1:12">
      <c r="A1728" s="19">
        <v>1724</v>
      </c>
      <c r="B1728" s="16" t="s">
        <v>3024</v>
      </c>
      <c r="C1728" s="16" t="s">
        <v>3138</v>
      </c>
      <c r="D1728" s="17"/>
      <c r="E1728" s="17">
        <v>310</v>
      </c>
      <c r="F1728" s="17">
        <v>310</v>
      </c>
      <c r="G1728" s="18">
        <f t="shared" si="52"/>
        <v>1</v>
      </c>
      <c r="H1728" s="17"/>
      <c r="I1728" s="17"/>
      <c r="J1728" s="17"/>
      <c r="K1728" s="18" t="str">
        <f t="shared" si="53"/>
        <v/>
      </c>
      <c r="L1728" s="22" t="s">
        <v>3078</v>
      </c>
    </row>
    <row r="1729" ht="12" customHeight="1" spans="1:12">
      <c r="A1729" s="15">
        <v>1725</v>
      </c>
      <c r="B1729" s="16" t="s">
        <v>3024</v>
      </c>
      <c r="C1729" s="16" t="s">
        <v>3139</v>
      </c>
      <c r="D1729" s="17"/>
      <c r="E1729" s="17">
        <v>668</v>
      </c>
      <c r="F1729" s="17">
        <v>668</v>
      </c>
      <c r="G1729" s="18">
        <f t="shared" si="52"/>
        <v>1</v>
      </c>
      <c r="H1729" s="17"/>
      <c r="I1729" s="17"/>
      <c r="J1729" s="17"/>
      <c r="K1729" s="18" t="str">
        <f t="shared" si="53"/>
        <v/>
      </c>
      <c r="L1729" s="22" t="s">
        <v>3076</v>
      </c>
    </row>
    <row r="1730" ht="12" customHeight="1" spans="1:12">
      <c r="A1730" s="19">
        <v>1726</v>
      </c>
      <c r="B1730" s="16" t="s">
        <v>3024</v>
      </c>
      <c r="C1730" s="16" t="s">
        <v>3140</v>
      </c>
      <c r="D1730" s="17"/>
      <c r="E1730" s="17">
        <v>12</v>
      </c>
      <c r="F1730" s="17">
        <v>12</v>
      </c>
      <c r="G1730" s="18">
        <f t="shared" si="52"/>
        <v>1</v>
      </c>
      <c r="H1730" s="17"/>
      <c r="I1730" s="17"/>
      <c r="J1730" s="17"/>
      <c r="K1730" s="18" t="str">
        <f t="shared" si="53"/>
        <v/>
      </c>
      <c r="L1730" s="22" t="s">
        <v>3084</v>
      </c>
    </row>
    <row r="1731" ht="12" customHeight="1" spans="1:12">
      <c r="A1731" s="15">
        <v>1727</v>
      </c>
      <c r="B1731" s="16" t="s">
        <v>3024</v>
      </c>
      <c r="C1731" s="16" t="s">
        <v>3141</v>
      </c>
      <c r="D1731" s="17"/>
      <c r="E1731" s="17">
        <v>2</v>
      </c>
      <c r="F1731" s="17">
        <v>2</v>
      </c>
      <c r="G1731" s="18">
        <f t="shared" si="52"/>
        <v>1</v>
      </c>
      <c r="H1731" s="17"/>
      <c r="I1731" s="17"/>
      <c r="J1731" s="17"/>
      <c r="K1731" s="18" t="str">
        <f t="shared" si="53"/>
        <v/>
      </c>
      <c r="L1731" s="22" t="s">
        <v>3086</v>
      </c>
    </row>
    <row r="1732" ht="12" customHeight="1" spans="1:12">
      <c r="A1732" s="19">
        <v>1728</v>
      </c>
      <c r="B1732" s="16" t="s">
        <v>3024</v>
      </c>
      <c r="C1732" s="16" t="s">
        <v>3142</v>
      </c>
      <c r="D1732" s="17"/>
      <c r="E1732" s="17">
        <v>2</v>
      </c>
      <c r="F1732" s="17">
        <v>2</v>
      </c>
      <c r="G1732" s="18">
        <f t="shared" si="52"/>
        <v>1</v>
      </c>
      <c r="H1732" s="17"/>
      <c r="I1732" s="17"/>
      <c r="J1732" s="17"/>
      <c r="K1732" s="18" t="str">
        <f t="shared" si="53"/>
        <v/>
      </c>
      <c r="L1732" s="22" t="s">
        <v>3100</v>
      </c>
    </row>
    <row r="1733" ht="12" customHeight="1" spans="1:12">
      <c r="A1733" s="15">
        <v>1729</v>
      </c>
      <c r="B1733" s="16" t="s">
        <v>3024</v>
      </c>
      <c r="C1733" s="16" t="s">
        <v>3143</v>
      </c>
      <c r="D1733" s="17"/>
      <c r="E1733" s="17">
        <v>22</v>
      </c>
      <c r="F1733" s="17">
        <v>22</v>
      </c>
      <c r="G1733" s="18">
        <f t="shared" ref="G1733:G1796" si="54">IF(E1733=0,"",F1733/E1733)</f>
        <v>1</v>
      </c>
      <c r="H1733" s="17"/>
      <c r="I1733" s="17"/>
      <c r="J1733" s="17"/>
      <c r="K1733" s="18" t="str">
        <f t="shared" ref="K1733:K1796" si="55">IF(I1733=0,"",J1733/I1733)</f>
        <v/>
      </c>
      <c r="L1733" s="22" t="s">
        <v>3105</v>
      </c>
    </row>
    <row r="1734" ht="12" customHeight="1" spans="1:12">
      <c r="A1734" s="19">
        <v>1730</v>
      </c>
      <c r="B1734" s="16" t="s">
        <v>3024</v>
      </c>
      <c r="C1734" s="16" t="s">
        <v>3144</v>
      </c>
      <c r="D1734" s="17"/>
      <c r="E1734" s="17">
        <v>147</v>
      </c>
      <c r="F1734" s="17">
        <v>147</v>
      </c>
      <c r="G1734" s="18">
        <f t="shared" si="54"/>
        <v>1</v>
      </c>
      <c r="H1734" s="17"/>
      <c r="I1734" s="17"/>
      <c r="J1734" s="17"/>
      <c r="K1734" s="18" t="str">
        <f t="shared" si="55"/>
        <v/>
      </c>
      <c r="L1734" s="22" t="s">
        <v>3107</v>
      </c>
    </row>
    <row r="1735" ht="12" customHeight="1" spans="1:12">
      <c r="A1735" s="15">
        <v>1731</v>
      </c>
      <c r="B1735" s="16" t="s">
        <v>3024</v>
      </c>
      <c r="C1735" s="16" t="s">
        <v>3145</v>
      </c>
      <c r="D1735" s="17"/>
      <c r="E1735" s="17">
        <v>147</v>
      </c>
      <c r="F1735" s="17">
        <v>147</v>
      </c>
      <c r="G1735" s="18">
        <f t="shared" si="54"/>
        <v>1</v>
      </c>
      <c r="H1735" s="17"/>
      <c r="I1735" s="17"/>
      <c r="J1735" s="17"/>
      <c r="K1735" s="18" t="str">
        <f t="shared" si="55"/>
        <v/>
      </c>
      <c r="L1735" s="22" t="s">
        <v>3117</v>
      </c>
    </row>
    <row r="1736" ht="12" customHeight="1" spans="1:12">
      <c r="A1736" s="19">
        <v>1732</v>
      </c>
      <c r="B1736" s="16" t="s">
        <v>3024</v>
      </c>
      <c r="C1736" s="16" t="s">
        <v>3146</v>
      </c>
      <c r="D1736" s="17"/>
      <c r="E1736" s="17">
        <v>42</v>
      </c>
      <c r="F1736" s="17">
        <v>42</v>
      </c>
      <c r="G1736" s="18">
        <f t="shared" si="54"/>
        <v>1</v>
      </c>
      <c r="H1736" s="17"/>
      <c r="I1736" s="17"/>
      <c r="J1736" s="17"/>
      <c r="K1736" s="18" t="str">
        <f t="shared" si="55"/>
        <v/>
      </c>
      <c r="L1736" s="22" t="s">
        <v>3123</v>
      </c>
    </row>
    <row r="1737" ht="12" customHeight="1" spans="1:12">
      <c r="A1737" s="15">
        <v>1733</v>
      </c>
      <c r="B1737" s="16" t="s">
        <v>3024</v>
      </c>
      <c r="C1737" s="16" t="s">
        <v>3147</v>
      </c>
      <c r="D1737" s="17">
        <v>360</v>
      </c>
      <c r="E1737" s="17">
        <v>360</v>
      </c>
      <c r="F1737" s="17">
        <v>360</v>
      </c>
      <c r="G1737" s="18">
        <f t="shared" si="54"/>
        <v>1</v>
      </c>
      <c r="H1737" s="17"/>
      <c r="I1737" s="17"/>
      <c r="J1737" s="17"/>
      <c r="K1737" s="18" t="str">
        <f t="shared" si="55"/>
        <v/>
      </c>
      <c r="L1737" s="22" t="s">
        <v>690</v>
      </c>
    </row>
    <row r="1738" ht="12" customHeight="1" spans="1:12">
      <c r="A1738" s="19">
        <v>1734</v>
      </c>
      <c r="B1738" s="16" t="s">
        <v>3024</v>
      </c>
      <c r="C1738" s="16" t="s">
        <v>3148</v>
      </c>
      <c r="D1738" s="17"/>
      <c r="E1738" s="17"/>
      <c r="F1738" s="17"/>
      <c r="G1738" s="18" t="str">
        <f t="shared" si="54"/>
        <v/>
      </c>
      <c r="H1738" s="17">
        <v>10</v>
      </c>
      <c r="I1738" s="17"/>
      <c r="J1738" s="17"/>
      <c r="K1738" s="18" t="str">
        <f t="shared" si="55"/>
        <v/>
      </c>
      <c r="L1738" s="22" t="s">
        <v>1273</v>
      </c>
    </row>
    <row r="1739" ht="12" customHeight="1" spans="1:12">
      <c r="A1739" s="15">
        <v>1735</v>
      </c>
      <c r="B1739" s="16" t="s">
        <v>3024</v>
      </c>
      <c r="C1739" s="16" t="s">
        <v>3149</v>
      </c>
      <c r="D1739" s="17"/>
      <c r="E1739" s="17"/>
      <c r="F1739" s="17"/>
      <c r="G1739" s="18" t="str">
        <f t="shared" si="54"/>
        <v/>
      </c>
      <c r="H1739" s="17">
        <v>32</v>
      </c>
      <c r="I1739" s="17"/>
      <c r="J1739" s="17"/>
      <c r="K1739" s="18" t="str">
        <f t="shared" si="55"/>
        <v/>
      </c>
      <c r="L1739" s="22" t="s">
        <v>1275</v>
      </c>
    </row>
    <row r="1740" ht="12" customHeight="1" spans="1:12">
      <c r="A1740" s="19">
        <v>1736</v>
      </c>
      <c r="B1740" s="16" t="s">
        <v>3024</v>
      </c>
      <c r="C1740" s="16" t="s">
        <v>3150</v>
      </c>
      <c r="D1740" s="17"/>
      <c r="E1740" s="17"/>
      <c r="F1740" s="17"/>
      <c r="G1740" s="18" t="str">
        <f t="shared" si="54"/>
        <v/>
      </c>
      <c r="H1740" s="17">
        <v>2.5</v>
      </c>
      <c r="I1740" s="17"/>
      <c r="J1740" s="17"/>
      <c r="K1740" s="18" t="str">
        <f t="shared" si="55"/>
        <v/>
      </c>
      <c r="L1740" s="22" t="s">
        <v>1277</v>
      </c>
    </row>
    <row r="1741" ht="12" customHeight="1" spans="1:12">
      <c r="A1741" s="15">
        <v>1737</v>
      </c>
      <c r="B1741" s="16" t="s">
        <v>3024</v>
      </c>
      <c r="C1741" s="16" t="s">
        <v>3151</v>
      </c>
      <c r="D1741" s="17"/>
      <c r="E1741" s="17"/>
      <c r="F1741" s="17"/>
      <c r="G1741" s="18" t="str">
        <f t="shared" si="54"/>
        <v/>
      </c>
      <c r="H1741" s="17">
        <v>4.315</v>
      </c>
      <c r="I1741" s="17"/>
      <c r="J1741" s="17"/>
      <c r="K1741" s="18" t="str">
        <f t="shared" si="55"/>
        <v/>
      </c>
      <c r="L1741" s="22" t="s">
        <v>1287</v>
      </c>
    </row>
    <row r="1742" ht="12" customHeight="1" spans="1:12">
      <c r="A1742" s="19">
        <v>1738</v>
      </c>
      <c r="B1742" s="16" t="s">
        <v>3024</v>
      </c>
      <c r="C1742" s="16" t="s">
        <v>1288</v>
      </c>
      <c r="D1742" s="17"/>
      <c r="E1742" s="17"/>
      <c r="F1742" s="17"/>
      <c r="G1742" s="18" t="str">
        <f t="shared" si="54"/>
        <v/>
      </c>
      <c r="H1742" s="17">
        <v>27.45</v>
      </c>
      <c r="I1742" s="17"/>
      <c r="J1742" s="17"/>
      <c r="K1742" s="18" t="str">
        <f t="shared" si="55"/>
        <v/>
      </c>
      <c r="L1742" s="22" t="s">
        <v>1291</v>
      </c>
    </row>
    <row r="1743" ht="12" customHeight="1" spans="1:12">
      <c r="A1743" s="15">
        <v>1739</v>
      </c>
      <c r="B1743" s="16" t="s">
        <v>3024</v>
      </c>
      <c r="C1743" s="16" t="s">
        <v>1288</v>
      </c>
      <c r="D1743" s="17"/>
      <c r="E1743" s="17"/>
      <c r="F1743" s="17"/>
      <c r="G1743" s="18" t="str">
        <f t="shared" si="54"/>
        <v/>
      </c>
      <c r="H1743" s="17">
        <v>36</v>
      </c>
      <c r="I1743" s="17"/>
      <c r="J1743" s="17"/>
      <c r="K1743" s="18" t="str">
        <f t="shared" si="55"/>
        <v/>
      </c>
      <c r="L1743" s="22" t="s">
        <v>1289</v>
      </c>
    </row>
    <row r="1744" ht="12" customHeight="1" spans="1:12">
      <c r="A1744" s="19">
        <v>1740</v>
      </c>
      <c r="B1744" s="16" t="s">
        <v>3024</v>
      </c>
      <c r="C1744" s="16" t="s">
        <v>3152</v>
      </c>
      <c r="D1744" s="17"/>
      <c r="E1744" s="17"/>
      <c r="F1744" s="17"/>
      <c r="G1744" s="18" t="str">
        <f t="shared" si="54"/>
        <v/>
      </c>
      <c r="H1744" s="17">
        <v>5711</v>
      </c>
      <c r="I1744" s="17"/>
      <c r="J1744" s="17"/>
      <c r="K1744" s="18" t="str">
        <f t="shared" si="55"/>
        <v/>
      </c>
      <c r="L1744" s="22" t="s">
        <v>2943</v>
      </c>
    </row>
    <row r="1745" ht="12" customHeight="1" spans="1:12">
      <c r="A1745" s="15">
        <v>1741</v>
      </c>
      <c r="B1745" s="16" t="s">
        <v>3024</v>
      </c>
      <c r="C1745" s="16" t="s">
        <v>3153</v>
      </c>
      <c r="D1745" s="17"/>
      <c r="E1745" s="17"/>
      <c r="F1745" s="17"/>
      <c r="G1745" s="18" t="str">
        <f t="shared" si="54"/>
        <v/>
      </c>
      <c r="H1745" s="17">
        <v>97.64</v>
      </c>
      <c r="I1745" s="17">
        <v>97.64</v>
      </c>
      <c r="J1745" s="17"/>
      <c r="K1745" s="18">
        <f t="shared" si="55"/>
        <v>0</v>
      </c>
      <c r="L1745" s="22" t="s">
        <v>3154</v>
      </c>
    </row>
    <row r="1746" ht="12" customHeight="1" spans="1:12">
      <c r="A1746" s="19">
        <v>1742</v>
      </c>
      <c r="B1746" s="16" t="s">
        <v>3155</v>
      </c>
      <c r="C1746" s="16" t="s">
        <v>3156</v>
      </c>
      <c r="D1746" s="17">
        <v>449</v>
      </c>
      <c r="E1746" s="17"/>
      <c r="F1746" s="17"/>
      <c r="G1746" s="18" t="str">
        <f t="shared" si="54"/>
        <v/>
      </c>
      <c r="H1746" s="17"/>
      <c r="I1746" s="17"/>
      <c r="J1746" s="17"/>
      <c r="K1746" s="18" t="str">
        <f t="shared" si="55"/>
        <v/>
      </c>
      <c r="L1746" s="22" t="s">
        <v>3157</v>
      </c>
    </row>
    <row r="1747" ht="12" customHeight="1" spans="1:12">
      <c r="A1747" s="15">
        <v>1743</v>
      </c>
      <c r="B1747" s="16" t="s">
        <v>3155</v>
      </c>
      <c r="C1747" s="16" t="s">
        <v>3158</v>
      </c>
      <c r="D1747" s="17">
        <v>760</v>
      </c>
      <c r="E1747" s="17"/>
      <c r="F1747" s="17"/>
      <c r="G1747" s="18" t="str">
        <f t="shared" si="54"/>
        <v/>
      </c>
      <c r="H1747" s="17"/>
      <c r="I1747" s="17"/>
      <c r="J1747" s="17"/>
      <c r="K1747" s="18" t="str">
        <f t="shared" si="55"/>
        <v/>
      </c>
      <c r="L1747" s="22" t="s">
        <v>757</v>
      </c>
    </row>
    <row r="1748" ht="12" customHeight="1" spans="1:12">
      <c r="A1748" s="19">
        <v>1744</v>
      </c>
      <c r="B1748" s="16" t="s">
        <v>3155</v>
      </c>
      <c r="C1748" s="16" t="s">
        <v>3159</v>
      </c>
      <c r="D1748" s="17">
        <v>3.0264</v>
      </c>
      <c r="E1748" s="17"/>
      <c r="F1748" s="17"/>
      <c r="G1748" s="18" t="str">
        <f t="shared" si="54"/>
        <v/>
      </c>
      <c r="H1748" s="17"/>
      <c r="I1748" s="17"/>
      <c r="J1748" s="17"/>
      <c r="K1748" s="18" t="str">
        <f t="shared" si="55"/>
        <v/>
      </c>
      <c r="L1748" s="22" t="s">
        <v>2953</v>
      </c>
    </row>
    <row r="1749" ht="12" customHeight="1" spans="1:12">
      <c r="A1749" s="15">
        <v>1745</v>
      </c>
      <c r="B1749" s="16" t="s">
        <v>3155</v>
      </c>
      <c r="C1749" s="16" t="s">
        <v>3160</v>
      </c>
      <c r="D1749" s="17">
        <v>150</v>
      </c>
      <c r="E1749" s="17"/>
      <c r="F1749" s="17"/>
      <c r="G1749" s="18" t="str">
        <f t="shared" si="54"/>
        <v/>
      </c>
      <c r="H1749" s="17"/>
      <c r="I1749" s="17"/>
      <c r="J1749" s="17"/>
      <c r="K1749" s="18" t="str">
        <f t="shared" si="55"/>
        <v/>
      </c>
      <c r="L1749" s="22" t="s">
        <v>703</v>
      </c>
    </row>
    <row r="1750" ht="12" customHeight="1" spans="1:12">
      <c r="A1750" s="19">
        <v>1746</v>
      </c>
      <c r="B1750" s="16" t="s">
        <v>3155</v>
      </c>
      <c r="C1750" s="16" t="s">
        <v>3161</v>
      </c>
      <c r="D1750" s="17">
        <v>230</v>
      </c>
      <c r="E1750" s="17"/>
      <c r="F1750" s="17"/>
      <c r="G1750" s="18" t="str">
        <f t="shared" si="54"/>
        <v/>
      </c>
      <c r="H1750" s="17"/>
      <c r="I1750" s="17"/>
      <c r="J1750" s="17"/>
      <c r="K1750" s="18" t="str">
        <f t="shared" si="55"/>
        <v/>
      </c>
      <c r="L1750" s="22" t="s">
        <v>3162</v>
      </c>
    </row>
    <row r="1751" ht="12" customHeight="1" spans="1:12">
      <c r="A1751" s="15">
        <v>1747</v>
      </c>
      <c r="B1751" s="16" t="s">
        <v>3155</v>
      </c>
      <c r="C1751" s="16" t="s">
        <v>3163</v>
      </c>
      <c r="D1751" s="17">
        <v>0.06</v>
      </c>
      <c r="E1751" s="17"/>
      <c r="F1751" s="17"/>
      <c r="G1751" s="18" t="str">
        <f t="shared" si="54"/>
        <v/>
      </c>
      <c r="H1751" s="17"/>
      <c r="I1751" s="17"/>
      <c r="J1751" s="17"/>
      <c r="K1751" s="18" t="str">
        <f t="shared" si="55"/>
        <v/>
      </c>
      <c r="L1751" s="22" t="s">
        <v>759</v>
      </c>
    </row>
    <row r="1752" ht="12" customHeight="1" spans="1:12">
      <c r="A1752" s="19">
        <v>1748</v>
      </c>
      <c r="B1752" s="16" t="s">
        <v>3155</v>
      </c>
      <c r="C1752" s="16" t="s">
        <v>3164</v>
      </c>
      <c r="D1752" s="17">
        <v>0.46</v>
      </c>
      <c r="E1752" s="17"/>
      <c r="F1752" s="17"/>
      <c r="G1752" s="18" t="str">
        <f t="shared" si="54"/>
        <v/>
      </c>
      <c r="H1752" s="17"/>
      <c r="I1752" s="17"/>
      <c r="J1752" s="17"/>
      <c r="K1752" s="18" t="str">
        <f t="shared" si="55"/>
        <v/>
      </c>
      <c r="L1752" s="22" t="s">
        <v>759</v>
      </c>
    </row>
    <row r="1753" ht="12" customHeight="1" spans="1:12">
      <c r="A1753" s="15">
        <v>1749</v>
      </c>
      <c r="B1753" s="16" t="s">
        <v>3155</v>
      </c>
      <c r="C1753" s="16" t="s">
        <v>3165</v>
      </c>
      <c r="D1753" s="17">
        <v>1.04</v>
      </c>
      <c r="E1753" s="17"/>
      <c r="F1753" s="17"/>
      <c r="G1753" s="18" t="str">
        <f t="shared" si="54"/>
        <v/>
      </c>
      <c r="H1753" s="17"/>
      <c r="I1753" s="17"/>
      <c r="J1753" s="17"/>
      <c r="K1753" s="18" t="str">
        <f t="shared" si="55"/>
        <v/>
      </c>
      <c r="L1753" s="22" t="s">
        <v>759</v>
      </c>
    </row>
    <row r="1754" ht="12" customHeight="1" spans="1:12">
      <c r="A1754" s="19">
        <v>1750</v>
      </c>
      <c r="B1754" s="16" t="s">
        <v>3155</v>
      </c>
      <c r="C1754" s="16" t="s">
        <v>3166</v>
      </c>
      <c r="D1754" s="17">
        <v>6</v>
      </c>
      <c r="E1754" s="17"/>
      <c r="F1754" s="17"/>
      <c r="G1754" s="18" t="str">
        <f t="shared" si="54"/>
        <v/>
      </c>
      <c r="H1754" s="17"/>
      <c r="I1754" s="17"/>
      <c r="J1754" s="17"/>
      <c r="K1754" s="18" t="str">
        <f t="shared" si="55"/>
        <v/>
      </c>
      <c r="L1754" s="22" t="s">
        <v>3167</v>
      </c>
    </row>
    <row r="1755" ht="12" customHeight="1" spans="1:12">
      <c r="A1755" s="15">
        <v>1751</v>
      </c>
      <c r="B1755" s="16" t="s">
        <v>3155</v>
      </c>
      <c r="C1755" s="16" t="s">
        <v>3168</v>
      </c>
      <c r="D1755" s="17">
        <v>1.8</v>
      </c>
      <c r="E1755" s="17"/>
      <c r="F1755" s="17"/>
      <c r="G1755" s="18" t="str">
        <f t="shared" si="54"/>
        <v/>
      </c>
      <c r="H1755" s="17"/>
      <c r="I1755" s="17"/>
      <c r="J1755" s="17"/>
      <c r="K1755" s="18" t="str">
        <f t="shared" si="55"/>
        <v/>
      </c>
      <c r="L1755" s="22" t="s">
        <v>3169</v>
      </c>
    </row>
    <row r="1756" ht="12" customHeight="1" spans="1:12">
      <c r="A1756" s="19">
        <v>1752</v>
      </c>
      <c r="B1756" s="16" t="s">
        <v>3155</v>
      </c>
      <c r="C1756" s="16" t="s">
        <v>3170</v>
      </c>
      <c r="D1756" s="17">
        <v>0.1608</v>
      </c>
      <c r="E1756" s="17">
        <v>0.1608</v>
      </c>
      <c r="F1756" s="17"/>
      <c r="G1756" s="18">
        <f t="shared" si="54"/>
        <v>0</v>
      </c>
      <c r="H1756" s="17"/>
      <c r="I1756" s="17"/>
      <c r="J1756" s="17"/>
      <c r="K1756" s="18" t="str">
        <f t="shared" si="55"/>
        <v/>
      </c>
      <c r="L1756" s="22" t="s">
        <v>3171</v>
      </c>
    </row>
    <row r="1757" ht="12" customHeight="1" spans="1:12">
      <c r="A1757" s="15">
        <v>1753</v>
      </c>
      <c r="B1757" s="16" t="s">
        <v>3155</v>
      </c>
      <c r="C1757" s="16" t="s">
        <v>3172</v>
      </c>
      <c r="D1757" s="17">
        <v>106</v>
      </c>
      <c r="E1757" s="17"/>
      <c r="F1757" s="17"/>
      <c r="G1757" s="18" t="str">
        <f t="shared" si="54"/>
        <v/>
      </c>
      <c r="H1757" s="17"/>
      <c r="I1757" s="17"/>
      <c r="J1757" s="17"/>
      <c r="K1757" s="18" t="str">
        <f t="shared" si="55"/>
        <v/>
      </c>
      <c r="L1757" s="22" t="s">
        <v>693</v>
      </c>
    </row>
    <row r="1758" ht="12" customHeight="1" spans="1:12">
      <c r="A1758" s="19">
        <v>1754</v>
      </c>
      <c r="B1758" s="16" t="s">
        <v>3155</v>
      </c>
      <c r="C1758" s="16" t="s">
        <v>3173</v>
      </c>
      <c r="D1758" s="17">
        <v>2.35</v>
      </c>
      <c r="E1758" s="17"/>
      <c r="F1758" s="17"/>
      <c r="G1758" s="18" t="str">
        <f t="shared" si="54"/>
        <v/>
      </c>
      <c r="H1758" s="17"/>
      <c r="I1758" s="17"/>
      <c r="J1758" s="17"/>
      <c r="K1758" s="18" t="str">
        <f t="shared" si="55"/>
        <v/>
      </c>
      <c r="L1758" s="22" t="s">
        <v>1332</v>
      </c>
    </row>
    <row r="1759" ht="12" customHeight="1" spans="1:12">
      <c r="A1759" s="15">
        <v>1755</v>
      </c>
      <c r="B1759" s="16" t="s">
        <v>3155</v>
      </c>
      <c r="C1759" s="16" t="s">
        <v>3174</v>
      </c>
      <c r="D1759" s="17">
        <v>50</v>
      </c>
      <c r="E1759" s="17"/>
      <c r="F1759" s="17"/>
      <c r="G1759" s="18" t="str">
        <f t="shared" si="54"/>
        <v/>
      </c>
      <c r="H1759" s="17"/>
      <c r="I1759" s="17"/>
      <c r="J1759" s="17"/>
      <c r="K1759" s="18" t="str">
        <f t="shared" si="55"/>
        <v/>
      </c>
      <c r="L1759" s="22" t="s">
        <v>3175</v>
      </c>
    </row>
    <row r="1760" ht="12" customHeight="1" spans="1:12">
      <c r="A1760" s="19">
        <v>1756</v>
      </c>
      <c r="B1760" s="16" t="s">
        <v>3155</v>
      </c>
      <c r="C1760" s="16" t="s">
        <v>3176</v>
      </c>
      <c r="D1760" s="17">
        <v>7</v>
      </c>
      <c r="E1760" s="17"/>
      <c r="F1760" s="17"/>
      <c r="G1760" s="18" t="str">
        <f t="shared" si="54"/>
        <v/>
      </c>
      <c r="H1760" s="17"/>
      <c r="I1760" s="17"/>
      <c r="J1760" s="17"/>
      <c r="K1760" s="18" t="str">
        <f t="shared" si="55"/>
        <v/>
      </c>
      <c r="L1760" s="22" t="s">
        <v>2961</v>
      </c>
    </row>
    <row r="1761" ht="12" customHeight="1" spans="1:12">
      <c r="A1761" s="15">
        <v>1757</v>
      </c>
      <c r="B1761" s="16" t="s">
        <v>3155</v>
      </c>
      <c r="C1761" s="16" t="s">
        <v>3177</v>
      </c>
      <c r="D1761" s="17">
        <v>5.052</v>
      </c>
      <c r="E1761" s="17"/>
      <c r="F1761" s="17"/>
      <c r="G1761" s="18" t="str">
        <f t="shared" si="54"/>
        <v/>
      </c>
      <c r="H1761" s="17"/>
      <c r="I1761" s="17"/>
      <c r="J1761" s="17"/>
      <c r="K1761" s="18" t="str">
        <f t="shared" si="55"/>
        <v/>
      </c>
      <c r="L1761" s="22" t="s">
        <v>1322</v>
      </c>
    </row>
    <row r="1762" ht="12" customHeight="1" spans="1:12">
      <c r="A1762" s="19">
        <v>1758</v>
      </c>
      <c r="B1762" s="16" t="s">
        <v>3155</v>
      </c>
      <c r="C1762" s="16" t="s">
        <v>3178</v>
      </c>
      <c r="D1762" s="17">
        <v>90</v>
      </c>
      <c r="E1762" s="17"/>
      <c r="F1762" s="17"/>
      <c r="G1762" s="18" t="str">
        <f t="shared" si="54"/>
        <v/>
      </c>
      <c r="H1762" s="17"/>
      <c r="I1762" s="17"/>
      <c r="J1762" s="17"/>
      <c r="K1762" s="18" t="str">
        <f t="shared" si="55"/>
        <v/>
      </c>
      <c r="L1762" s="22" t="s">
        <v>3179</v>
      </c>
    </row>
    <row r="1763" ht="12" customHeight="1" spans="1:12">
      <c r="A1763" s="15">
        <v>1759</v>
      </c>
      <c r="B1763" s="16" t="s">
        <v>3155</v>
      </c>
      <c r="C1763" s="16" t="s">
        <v>3180</v>
      </c>
      <c r="D1763" s="17">
        <v>2</v>
      </c>
      <c r="E1763" s="17"/>
      <c r="F1763" s="17"/>
      <c r="G1763" s="18" t="str">
        <f t="shared" si="54"/>
        <v/>
      </c>
      <c r="H1763" s="17"/>
      <c r="I1763" s="17"/>
      <c r="J1763" s="17"/>
      <c r="K1763" s="18" t="str">
        <f t="shared" si="55"/>
        <v/>
      </c>
      <c r="L1763" s="22" t="s">
        <v>823</v>
      </c>
    </row>
    <row r="1764" ht="12" customHeight="1" spans="1:12">
      <c r="A1764" s="19">
        <v>1760</v>
      </c>
      <c r="B1764" s="16" t="s">
        <v>3155</v>
      </c>
      <c r="C1764" s="16" t="s">
        <v>3181</v>
      </c>
      <c r="D1764" s="17">
        <v>10</v>
      </c>
      <c r="E1764" s="17"/>
      <c r="F1764" s="17"/>
      <c r="G1764" s="18" t="str">
        <f t="shared" si="54"/>
        <v/>
      </c>
      <c r="H1764" s="17"/>
      <c r="I1764" s="17"/>
      <c r="J1764" s="17"/>
      <c r="K1764" s="18" t="str">
        <f t="shared" si="55"/>
        <v/>
      </c>
      <c r="L1764" s="22" t="s">
        <v>3182</v>
      </c>
    </row>
    <row r="1765" ht="12" customHeight="1" spans="1:12">
      <c r="A1765" s="15">
        <v>1761</v>
      </c>
      <c r="B1765" s="16" t="s">
        <v>3155</v>
      </c>
      <c r="C1765" s="16" t="s">
        <v>3183</v>
      </c>
      <c r="D1765" s="17">
        <v>58</v>
      </c>
      <c r="E1765" s="17"/>
      <c r="F1765" s="17"/>
      <c r="G1765" s="18" t="str">
        <f t="shared" si="54"/>
        <v/>
      </c>
      <c r="H1765" s="17"/>
      <c r="I1765" s="17"/>
      <c r="J1765" s="17"/>
      <c r="K1765" s="18" t="str">
        <f t="shared" si="55"/>
        <v/>
      </c>
      <c r="L1765" s="22" t="s">
        <v>695</v>
      </c>
    </row>
    <row r="1766" ht="12" customHeight="1" spans="1:12">
      <c r="A1766" s="19">
        <v>1762</v>
      </c>
      <c r="B1766" s="16" t="s">
        <v>3155</v>
      </c>
      <c r="C1766" s="16" t="s">
        <v>3184</v>
      </c>
      <c r="D1766" s="17">
        <v>120</v>
      </c>
      <c r="E1766" s="17"/>
      <c r="F1766" s="17"/>
      <c r="G1766" s="18" t="str">
        <f t="shared" si="54"/>
        <v/>
      </c>
      <c r="H1766" s="17"/>
      <c r="I1766" s="17"/>
      <c r="J1766" s="17"/>
      <c r="K1766" s="18" t="str">
        <f t="shared" si="55"/>
        <v/>
      </c>
      <c r="L1766" s="22" t="s">
        <v>695</v>
      </c>
    </row>
    <row r="1767" ht="12" customHeight="1" spans="1:12">
      <c r="A1767" s="15">
        <v>1763</v>
      </c>
      <c r="B1767" s="16" t="s">
        <v>3155</v>
      </c>
      <c r="C1767" s="16" t="s">
        <v>3185</v>
      </c>
      <c r="D1767" s="17">
        <v>32.5</v>
      </c>
      <c r="E1767" s="17"/>
      <c r="F1767" s="17"/>
      <c r="G1767" s="18" t="str">
        <f t="shared" si="54"/>
        <v/>
      </c>
      <c r="H1767" s="17"/>
      <c r="I1767" s="17"/>
      <c r="J1767" s="17"/>
      <c r="K1767" s="18" t="str">
        <f t="shared" si="55"/>
        <v/>
      </c>
      <c r="L1767" s="22" t="s">
        <v>3186</v>
      </c>
    </row>
    <row r="1768" ht="12" customHeight="1" spans="1:12">
      <c r="A1768" s="19">
        <v>1764</v>
      </c>
      <c r="B1768" s="16" t="s">
        <v>3155</v>
      </c>
      <c r="C1768" s="16" t="s">
        <v>3187</v>
      </c>
      <c r="D1768" s="17">
        <v>115</v>
      </c>
      <c r="E1768" s="17"/>
      <c r="F1768" s="17"/>
      <c r="G1768" s="18" t="str">
        <f t="shared" si="54"/>
        <v/>
      </c>
      <c r="H1768" s="17"/>
      <c r="I1768" s="17"/>
      <c r="J1768" s="17"/>
      <c r="K1768" s="18" t="str">
        <f t="shared" si="55"/>
        <v/>
      </c>
      <c r="L1768" s="22" t="s">
        <v>2794</v>
      </c>
    </row>
    <row r="1769" ht="12" customHeight="1" spans="1:12">
      <c r="A1769" s="15">
        <v>1765</v>
      </c>
      <c r="B1769" s="16" t="s">
        <v>3155</v>
      </c>
      <c r="C1769" s="16" t="s">
        <v>3188</v>
      </c>
      <c r="D1769" s="17">
        <v>81</v>
      </c>
      <c r="E1769" s="17"/>
      <c r="F1769" s="17"/>
      <c r="G1769" s="18" t="str">
        <f t="shared" si="54"/>
        <v/>
      </c>
      <c r="H1769" s="17"/>
      <c r="I1769" s="17"/>
      <c r="J1769" s="17"/>
      <c r="K1769" s="18" t="str">
        <f t="shared" si="55"/>
        <v/>
      </c>
      <c r="L1769" s="22" t="s">
        <v>2173</v>
      </c>
    </row>
    <row r="1770" ht="12" customHeight="1" spans="1:12">
      <c r="A1770" s="19">
        <v>1766</v>
      </c>
      <c r="B1770" s="16" t="s">
        <v>3155</v>
      </c>
      <c r="C1770" s="16" t="s">
        <v>3189</v>
      </c>
      <c r="D1770" s="17">
        <v>81.3</v>
      </c>
      <c r="E1770" s="17"/>
      <c r="F1770" s="17"/>
      <c r="G1770" s="18" t="str">
        <f t="shared" si="54"/>
        <v/>
      </c>
      <c r="H1770" s="17"/>
      <c r="I1770" s="17"/>
      <c r="J1770" s="17"/>
      <c r="K1770" s="18" t="str">
        <f t="shared" si="55"/>
        <v/>
      </c>
      <c r="L1770" s="22" t="s">
        <v>3190</v>
      </c>
    </row>
    <row r="1771" ht="12" customHeight="1" spans="1:12">
      <c r="A1771" s="15">
        <v>1767</v>
      </c>
      <c r="B1771" s="16" t="s">
        <v>3155</v>
      </c>
      <c r="C1771" s="16" t="s">
        <v>3191</v>
      </c>
      <c r="D1771" s="17">
        <v>4.7</v>
      </c>
      <c r="E1771" s="17">
        <v>4.7</v>
      </c>
      <c r="F1771" s="17"/>
      <c r="G1771" s="18">
        <f t="shared" si="54"/>
        <v>0</v>
      </c>
      <c r="H1771" s="17"/>
      <c r="I1771" s="17"/>
      <c r="J1771" s="17"/>
      <c r="K1771" s="18" t="str">
        <f t="shared" si="55"/>
        <v/>
      </c>
      <c r="L1771" s="22" t="s">
        <v>3192</v>
      </c>
    </row>
    <row r="1772" ht="12" customHeight="1" spans="1:12">
      <c r="A1772" s="19">
        <v>1768</v>
      </c>
      <c r="B1772" s="16" t="s">
        <v>3155</v>
      </c>
      <c r="C1772" s="16" t="s">
        <v>3191</v>
      </c>
      <c r="D1772" s="17">
        <v>9</v>
      </c>
      <c r="E1772" s="17">
        <v>9</v>
      </c>
      <c r="F1772" s="17"/>
      <c r="G1772" s="18">
        <f t="shared" si="54"/>
        <v>0</v>
      </c>
      <c r="H1772" s="17"/>
      <c r="I1772" s="17"/>
      <c r="J1772" s="17"/>
      <c r="K1772" s="18" t="str">
        <f t="shared" si="55"/>
        <v/>
      </c>
      <c r="L1772" s="22" t="s">
        <v>3193</v>
      </c>
    </row>
    <row r="1773" ht="12" customHeight="1" spans="1:12">
      <c r="A1773" s="15">
        <v>1769</v>
      </c>
      <c r="B1773" s="16" t="s">
        <v>3155</v>
      </c>
      <c r="C1773" s="16" t="s">
        <v>3194</v>
      </c>
      <c r="D1773" s="17">
        <v>5</v>
      </c>
      <c r="E1773" s="17"/>
      <c r="F1773" s="17"/>
      <c r="G1773" s="18" t="str">
        <f t="shared" si="54"/>
        <v/>
      </c>
      <c r="H1773" s="17"/>
      <c r="I1773" s="17"/>
      <c r="J1773" s="17"/>
      <c r="K1773" s="18" t="str">
        <f t="shared" si="55"/>
        <v/>
      </c>
      <c r="L1773" s="22" t="s">
        <v>3195</v>
      </c>
    </row>
    <row r="1774" ht="12" customHeight="1" spans="1:12">
      <c r="A1774" s="19">
        <v>1770</v>
      </c>
      <c r="B1774" s="16" t="s">
        <v>3155</v>
      </c>
      <c r="C1774" s="16" t="s">
        <v>3196</v>
      </c>
      <c r="D1774" s="17">
        <v>3.53</v>
      </c>
      <c r="E1774" s="17">
        <v>3.53</v>
      </c>
      <c r="F1774" s="17"/>
      <c r="G1774" s="18">
        <f t="shared" si="54"/>
        <v>0</v>
      </c>
      <c r="H1774" s="17"/>
      <c r="I1774" s="17"/>
      <c r="J1774" s="17"/>
      <c r="K1774" s="18" t="str">
        <f t="shared" si="55"/>
        <v/>
      </c>
      <c r="L1774" s="22" t="s">
        <v>3197</v>
      </c>
    </row>
    <row r="1775" ht="12" customHeight="1" spans="1:12">
      <c r="A1775" s="15">
        <v>1771</v>
      </c>
      <c r="B1775" s="16" t="s">
        <v>3155</v>
      </c>
      <c r="C1775" s="16" t="s">
        <v>3198</v>
      </c>
      <c r="D1775" s="17">
        <v>3.7</v>
      </c>
      <c r="E1775" s="17"/>
      <c r="F1775" s="17"/>
      <c r="G1775" s="18" t="str">
        <f t="shared" si="54"/>
        <v/>
      </c>
      <c r="H1775" s="17"/>
      <c r="I1775" s="17"/>
      <c r="J1775" s="17"/>
      <c r="K1775" s="18" t="str">
        <f t="shared" si="55"/>
        <v/>
      </c>
      <c r="L1775" s="22" t="s">
        <v>2787</v>
      </c>
    </row>
    <row r="1776" ht="12" customHeight="1" spans="1:12">
      <c r="A1776" s="19">
        <v>1772</v>
      </c>
      <c r="B1776" s="16" t="s">
        <v>3155</v>
      </c>
      <c r="C1776" s="16" t="s">
        <v>3199</v>
      </c>
      <c r="D1776" s="17">
        <v>23.32</v>
      </c>
      <c r="E1776" s="17">
        <v>23.32</v>
      </c>
      <c r="F1776" s="17"/>
      <c r="G1776" s="18">
        <f t="shared" si="54"/>
        <v>0</v>
      </c>
      <c r="H1776" s="17"/>
      <c r="I1776" s="17"/>
      <c r="J1776" s="17"/>
      <c r="K1776" s="18" t="str">
        <f t="shared" si="55"/>
        <v/>
      </c>
      <c r="L1776" s="22" t="s">
        <v>3200</v>
      </c>
    </row>
    <row r="1777" ht="12" customHeight="1" spans="1:12">
      <c r="A1777" s="15">
        <v>1773</v>
      </c>
      <c r="B1777" s="16" t="s">
        <v>3155</v>
      </c>
      <c r="C1777" s="16" t="s">
        <v>3201</v>
      </c>
      <c r="D1777" s="17">
        <v>1022</v>
      </c>
      <c r="E1777" s="17">
        <v>1022</v>
      </c>
      <c r="F1777" s="17"/>
      <c r="G1777" s="18">
        <f t="shared" si="54"/>
        <v>0</v>
      </c>
      <c r="H1777" s="17"/>
      <c r="I1777" s="17"/>
      <c r="J1777" s="17"/>
      <c r="K1777" s="18" t="str">
        <f t="shared" si="55"/>
        <v/>
      </c>
      <c r="L1777" s="22" t="s">
        <v>3202</v>
      </c>
    </row>
    <row r="1778" ht="12" customHeight="1" spans="1:12">
      <c r="A1778" s="19">
        <v>1774</v>
      </c>
      <c r="B1778" s="16" t="s">
        <v>3155</v>
      </c>
      <c r="C1778" s="16" t="s">
        <v>3203</v>
      </c>
      <c r="D1778" s="17">
        <v>7</v>
      </c>
      <c r="E1778" s="17"/>
      <c r="F1778" s="17"/>
      <c r="G1778" s="18" t="str">
        <f t="shared" si="54"/>
        <v/>
      </c>
      <c r="H1778" s="17"/>
      <c r="I1778" s="17"/>
      <c r="J1778" s="17"/>
      <c r="K1778" s="18" t="str">
        <f t="shared" si="55"/>
        <v/>
      </c>
      <c r="L1778" s="22" t="s">
        <v>2966</v>
      </c>
    </row>
    <row r="1779" ht="12" customHeight="1" spans="1:12">
      <c r="A1779" s="15">
        <v>1775</v>
      </c>
      <c r="B1779" s="16" t="s">
        <v>3155</v>
      </c>
      <c r="C1779" s="16" t="s">
        <v>3204</v>
      </c>
      <c r="D1779" s="17">
        <v>4</v>
      </c>
      <c r="E1779" s="17"/>
      <c r="F1779" s="17"/>
      <c r="G1779" s="18" t="str">
        <f t="shared" si="54"/>
        <v/>
      </c>
      <c r="H1779" s="17"/>
      <c r="I1779" s="17"/>
      <c r="J1779" s="17"/>
      <c r="K1779" s="18" t="str">
        <f t="shared" si="55"/>
        <v/>
      </c>
      <c r="L1779" s="22" t="s">
        <v>3205</v>
      </c>
    </row>
    <row r="1780" ht="12" customHeight="1" spans="1:12">
      <c r="A1780" s="19">
        <v>1776</v>
      </c>
      <c r="B1780" s="16" t="s">
        <v>3155</v>
      </c>
      <c r="C1780" s="16" t="s">
        <v>3206</v>
      </c>
      <c r="D1780" s="17">
        <v>0.02</v>
      </c>
      <c r="E1780" s="17">
        <v>0.02</v>
      </c>
      <c r="F1780" s="17"/>
      <c r="G1780" s="18">
        <f t="shared" si="54"/>
        <v>0</v>
      </c>
      <c r="H1780" s="17"/>
      <c r="I1780" s="17"/>
      <c r="J1780" s="17"/>
      <c r="K1780" s="18" t="str">
        <f t="shared" si="55"/>
        <v/>
      </c>
      <c r="L1780" s="22" t="s">
        <v>3207</v>
      </c>
    </row>
    <row r="1781" ht="12" customHeight="1" spans="1:12">
      <c r="A1781" s="15">
        <v>1777</v>
      </c>
      <c r="B1781" s="16" t="s">
        <v>3155</v>
      </c>
      <c r="C1781" s="16" t="s">
        <v>3208</v>
      </c>
      <c r="D1781" s="17">
        <v>0.04</v>
      </c>
      <c r="E1781" s="17">
        <v>0.04</v>
      </c>
      <c r="F1781" s="17"/>
      <c r="G1781" s="18">
        <f t="shared" si="54"/>
        <v>0</v>
      </c>
      <c r="H1781" s="17"/>
      <c r="I1781" s="17"/>
      <c r="J1781" s="17"/>
      <c r="K1781" s="18" t="str">
        <f t="shared" si="55"/>
        <v/>
      </c>
      <c r="L1781" s="22" t="s">
        <v>3209</v>
      </c>
    </row>
    <row r="1782" ht="12" customHeight="1" spans="1:12">
      <c r="A1782" s="19">
        <v>1778</v>
      </c>
      <c r="B1782" s="16" t="s">
        <v>3155</v>
      </c>
      <c r="C1782" s="16" t="s">
        <v>3210</v>
      </c>
      <c r="D1782" s="17">
        <v>3.46</v>
      </c>
      <c r="E1782" s="17"/>
      <c r="F1782" s="17"/>
      <c r="G1782" s="18" t="str">
        <f t="shared" si="54"/>
        <v/>
      </c>
      <c r="H1782" s="17"/>
      <c r="I1782" s="17"/>
      <c r="J1782" s="17"/>
      <c r="K1782" s="18" t="str">
        <f t="shared" si="55"/>
        <v/>
      </c>
      <c r="L1782" s="22" t="s">
        <v>3211</v>
      </c>
    </row>
    <row r="1783" ht="12" customHeight="1" spans="1:12">
      <c r="A1783" s="15">
        <v>1779</v>
      </c>
      <c r="B1783" s="16" t="s">
        <v>3155</v>
      </c>
      <c r="C1783" s="16" t="s">
        <v>3212</v>
      </c>
      <c r="D1783" s="17">
        <v>150</v>
      </c>
      <c r="E1783" s="17"/>
      <c r="F1783" s="17"/>
      <c r="G1783" s="18" t="str">
        <f t="shared" si="54"/>
        <v/>
      </c>
      <c r="H1783" s="17"/>
      <c r="I1783" s="17"/>
      <c r="J1783" s="17"/>
      <c r="K1783" s="18" t="str">
        <f t="shared" si="55"/>
        <v/>
      </c>
      <c r="L1783" s="22" t="s">
        <v>3213</v>
      </c>
    </row>
    <row r="1784" ht="12" customHeight="1" spans="1:12">
      <c r="A1784" s="19">
        <v>1780</v>
      </c>
      <c r="B1784" s="16" t="s">
        <v>3155</v>
      </c>
      <c r="C1784" s="16" t="s">
        <v>3214</v>
      </c>
      <c r="D1784" s="17">
        <v>14.2</v>
      </c>
      <c r="E1784" s="17"/>
      <c r="F1784" s="17"/>
      <c r="G1784" s="18" t="str">
        <f t="shared" si="54"/>
        <v/>
      </c>
      <c r="H1784" s="17"/>
      <c r="I1784" s="17"/>
      <c r="J1784" s="17"/>
      <c r="K1784" s="18" t="str">
        <f t="shared" si="55"/>
        <v/>
      </c>
      <c r="L1784" s="22" t="s">
        <v>3215</v>
      </c>
    </row>
    <row r="1785" ht="12" customHeight="1" spans="1:12">
      <c r="A1785" s="15">
        <v>1781</v>
      </c>
      <c r="B1785" s="16" t="s">
        <v>3155</v>
      </c>
      <c r="C1785" s="16" t="s">
        <v>3216</v>
      </c>
      <c r="D1785" s="17">
        <v>11.51</v>
      </c>
      <c r="E1785" s="17"/>
      <c r="F1785" s="17"/>
      <c r="G1785" s="18" t="str">
        <f t="shared" si="54"/>
        <v/>
      </c>
      <c r="H1785" s="17"/>
      <c r="I1785" s="17"/>
      <c r="J1785" s="17"/>
      <c r="K1785" s="18" t="str">
        <f t="shared" si="55"/>
        <v/>
      </c>
      <c r="L1785" s="22" t="s">
        <v>1975</v>
      </c>
    </row>
    <row r="1786" ht="12" customHeight="1" spans="1:12">
      <c r="A1786" s="19">
        <v>1782</v>
      </c>
      <c r="B1786" s="16" t="s">
        <v>3155</v>
      </c>
      <c r="C1786" s="16" t="s">
        <v>3217</v>
      </c>
      <c r="D1786" s="17">
        <v>33.5</v>
      </c>
      <c r="E1786" s="17"/>
      <c r="F1786" s="17"/>
      <c r="G1786" s="18" t="str">
        <f t="shared" si="54"/>
        <v/>
      </c>
      <c r="H1786" s="17"/>
      <c r="I1786" s="17"/>
      <c r="J1786" s="17"/>
      <c r="K1786" s="18" t="str">
        <f t="shared" si="55"/>
        <v/>
      </c>
      <c r="L1786" s="22" t="s">
        <v>1977</v>
      </c>
    </row>
    <row r="1787" ht="12" customHeight="1" spans="1:12">
      <c r="A1787" s="15">
        <v>1783</v>
      </c>
      <c r="B1787" s="16" t="s">
        <v>3155</v>
      </c>
      <c r="C1787" s="16" t="s">
        <v>3218</v>
      </c>
      <c r="D1787" s="17">
        <v>1.76</v>
      </c>
      <c r="E1787" s="17"/>
      <c r="F1787" s="17"/>
      <c r="G1787" s="18" t="str">
        <f t="shared" si="54"/>
        <v/>
      </c>
      <c r="H1787" s="17"/>
      <c r="I1787" s="17"/>
      <c r="J1787" s="17"/>
      <c r="K1787" s="18" t="str">
        <f t="shared" si="55"/>
        <v/>
      </c>
      <c r="L1787" s="22" t="s">
        <v>1979</v>
      </c>
    </row>
    <row r="1788" ht="12" customHeight="1" spans="1:12">
      <c r="A1788" s="19">
        <v>1784</v>
      </c>
      <c r="B1788" s="16" t="s">
        <v>3155</v>
      </c>
      <c r="C1788" s="16" t="s">
        <v>3219</v>
      </c>
      <c r="D1788" s="17">
        <v>0.25</v>
      </c>
      <c r="E1788" s="17"/>
      <c r="F1788" s="17"/>
      <c r="G1788" s="18" t="str">
        <f t="shared" si="54"/>
        <v/>
      </c>
      <c r="H1788" s="17"/>
      <c r="I1788" s="17"/>
      <c r="J1788" s="17"/>
      <c r="K1788" s="18" t="str">
        <f t="shared" si="55"/>
        <v/>
      </c>
      <c r="L1788" s="22" t="s">
        <v>793</v>
      </c>
    </row>
    <row r="1789" ht="12" customHeight="1" spans="1:12">
      <c r="A1789" s="15">
        <v>1785</v>
      </c>
      <c r="B1789" s="16" t="s">
        <v>3155</v>
      </c>
      <c r="C1789" s="16" t="s">
        <v>3220</v>
      </c>
      <c r="D1789" s="17">
        <v>17</v>
      </c>
      <c r="E1789" s="17"/>
      <c r="F1789" s="17"/>
      <c r="G1789" s="18" t="str">
        <f t="shared" si="54"/>
        <v/>
      </c>
      <c r="H1789" s="17"/>
      <c r="I1789" s="17"/>
      <c r="J1789" s="17"/>
      <c r="K1789" s="18" t="str">
        <f t="shared" si="55"/>
        <v/>
      </c>
      <c r="L1789" s="22" t="s">
        <v>2221</v>
      </c>
    </row>
    <row r="1790" ht="12" customHeight="1" spans="1:12">
      <c r="A1790" s="19">
        <v>1786</v>
      </c>
      <c r="B1790" s="16" t="s">
        <v>3155</v>
      </c>
      <c r="C1790" s="16" t="s">
        <v>3221</v>
      </c>
      <c r="D1790" s="17">
        <v>14</v>
      </c>
      <c r="E1790" s="17"/>
      <c r="F1790" s="17"/>
      <c r="G1790" s="18" t="str">
        <f t="shared" si="54"/>
        <v/>
      </c>
      <c r="H1790" s="17"/>
      <c r="I1790" s="17"/>
      <c r="J1790" s="17"/>
      <c r="K1790" s="18" t="str">
        <f t="shared" si="55"/>
        <v/>
      </c>
      <c r="L1790" s="22" t="s">
        <v>3222</v>
      </c>
    </row>
    <row r="1791" ht="12" customHeight="1" spans="1:12">
      <c r="A1791" s="15">
        <v>1787</v>
      </c>
      <c r="B1791" s="16" t="s">
        <v>3155</v>
      </c>
      <c r="C1791" s="16" t="s">
        <v>3221</v>
      </c>
      <c r="D1791" s="17">
        <v>94</v>
      </c>
      <c r="E1791" s="17"/>
      <c r="F1791" s="17"/>
      <c r="G1791" s="18" t="str">
        <f t="shared" si="54"/>
        <v/>
      </c>
      <c r="H1791" s="17"/>
      <c r="I1791" s="17"/>
      <c r="J1791" s="17"/>
      <c r="K1791" s="18" t="str">
        <f t="shared" si="55"/>
        <v/>
      </c>
      <c r="L1791" s="22" t="s">
        <v>3223</v>
      </c>
    </row>
    <row r="1792" ht="12" customHeight="1" spans="1:12">
      <c r="A1792" s="19">
        <v>1788</v>
      </c>
      <c r="B1792" s="16" t="s">
        <v>3155</v>
      </c>
      <c r="C1792" s="16" t="s">
        <v>3224</v>
      </c>
      <c r="D1792" s="17">
        <v>20</v>
      </c>
      <c r="E1792" s="17"/>
      <c r="F1792" s="17"/>
      <c r="G1792" s="18" t="str">
        <f t="shared" si="54"/>
        <v/>
      </c>
      <c r="H1792" s="17"/>
      <c r="I1792" s="17"/>
      <c r="J1792" s="17"/>
      <c r="K1792" s="18" t="str">
        <f t="shared" si="55"/>
        <v/>
      </c>
      <c r="L1792" s="22" t="s">
        <v>3225</v>
      </c>
    </row>
    <row r="1793" ht="12" customHeight="1" spans="1:12">
      <c r="A1793" s="15">
        <v>1789</v>
      </c>
      <c r="B1793" s="16" t="s">
        <v>3155</v>
      </c>
      <c r="C1793" s="16" t="s">
        <v>3226</v>
      </c>
      <c r="D1793" s="17">
        <v>21</v>
      </c>
      <c r="E1793" s="17"/>
      <c r="F1793" s="17"/>
      <c r="G1793" s="18" t="str">
        <f t="shared" si="54"/>
        <v/>
      </c>
      <c r="H1793" s="17"/>
      <c r="I1793" s="17"/>
      <c r="J1793" s="17"/>
      <c r="K1793" s="18" t="str">
        <f t="shared" si="55"/>
        <v/>
      </c>
      <c r="L1793" s="22" t="s">
        <v>3227</v>
      </c>
    </row>
    <row r="1794" ht="12" customHeight="1" spans="1:12">
      <c r="A1794" s="19">
        <v>1790</v>
      </c>
      <c r="B1794" s="16" t="s">
        <v>3155</v>
      </c>
      <c r="C1794" s="16" t="s">
        <v>3226</v>
      </c>
      <c r="D1794" s="17">
        <v>47</v>
      </c>
      <c r="E1794" s="17"/>
      <c r="F1794" s="17"/>
      <c r="G1794" s="18" t="str">
        <f t="shared" si="54"/>
        <v/>
      </c>
      <c r="H1794" s="17"/>
      <c r="I1794" s="17"/>
      <c r="J1794" s="17"/>
      <c r="K1794" s="18" t="str">
        <f t="shared" si="55"/>
        <v/>
      </c>
      <c r="L1794" s="22" t="s">
        <v>3228</v>
      </c>
    </row>
    <row r="1795" ht="12" customHeight="1" spans="1:12">
      <c r="A1795" s="15">
        <v>1791</v>
      </c>
      <c r="B1795" s="16" t="s">
        <v>3155</v>
      </c>
      <c r="C1795" s="16" t="s">
        <v>3229</v>
      </c>
      <c r="D1795" s="17">
        <v>13</v>
      </c>
      <c r="E1795" s="17"/>
      <c r="F1795" s="17"/>
      <c r="G1795" s="18" t="str">
        <f t="shared" si="54"/>
        <v/>
      </c>
      <c r="H1795" s="17"/>
      <c r="I1795" s="17"/>
      <c r="J1795" s="17"/>
      <c r="K1795" s="18" t="str">
        <f t="shared" si="55"/>
        <v/>
      </c>
      <c r="L1795" s="22" t="s">
        <v>2309</v>
      </c>
    </row>
    <row r="1796" ht="12" customHeight="1" spans="1:12">
      <c r="A1796" s="19">
        <v>1792</v>
      </c>
      <c r="B1796" s="16" t="s">
        <v>3155</v>
      </c>
      <c r="C1796" s="16" t="s">
        <v>3230</v>
      </c>
      <c r="D1796" s="17">
        <v>58</v>
      </c>
      <c r="E1796" s="17"/>
      <c r="F1796" s="17"/>
      <c r="G1796" s="18" t="str">
        <f t="shared" si="54"/>
        <v/>
      </c>
      <c r="H1796" s="17"/>
      <c r="I1796" s="17"/>
      <c r="J1796" s="17"/>
      <c r="K1796" s="18" t="str">
        <f t="shared" si="55"/>
        <v/>
      </c>
      <c r="L1796" s="22" t="s">
        <v>1981</v>
      </c>
    </row>
    <row r="1797" ht="12" customHeight="1" spans="1:12">
      <c r="A1797" s="15">
        <v>1793</v>
      </c>
      <c r="B1797" s="16" t="s">
        <v>3155</v>
      </c>
      <c r="C1797" s="16" t="s">
        <v>707</v>
      </c>
      <c r="D1797" s="17">
        <v>7</v>
      </c>
      <c r="E1797" s="17">
        <v>7</v>
      </c>
      <c r="F1797" s="17"/>
      <c r="G1797" s="18">
        <f t="shared" ref="G1797:G1860" si="56">IF(E1797=0,"",F1797/E1797)</f>
        <v>0</v>
      </c>
      <c r="H1797" s="17"/>
      <c r="I1797" s="17"/>
      <c r="J1797" s="17"/>
      <c r="K1797" s="18" t="str">
        <f t="shared" ref="K1797:K1860" si="57">IF(I1797=0,"",J1797/I1797)</f>
        <v/>
      </c>
      <c r="L1797" s="22" t="s">
        <v>3231</v>
      </c>
    </row>
    <row r="1798" ht="12" customHeight="1" spans="1:12">
      <c r="A1798" s="19">
        <v>1794</v>
      </c>
      <c r="B1798" s="16" t="s">
        <v>3155</v>
      </c>
      <c r="C1798" s="16" t="s">
        <v>3232</v>
      </c>
      <c r="D1798" s="17">
        <v>22</v>
      </c>
      <c r="E1798" s="17"/>
      <c r="F1798" s="17"/>
      <c r="G1798" s="18" t="str">
        <f t="shared" si="56"/>
        <v/>
      </c>
      <c r="H1798" s="17"/>
      <c r="I1798" s="17"/>
      <c r="J1798" s="17"/>
      <c r="K1798" s="18" t="str">
        <f t="shared" si="57"/>
        <v/>
      </c>
      <c r="L1798" s="22" t="s">
        <v>697</v>
      </c>
    </row>
    <row r="1799" ht="12" customHeight="1" spans="1:12">
      <c r="A1799" s="15">
        <v>1795</v>
      </c>
      <c r="B1799" s="16" t="s">
        <v>3155</v>
      </c>
      <c r="C1799" s="16" t="s">
        <v>3233</v>
      </c>
      <c r="D1799" s="17">
        <v>11</v>
      </c>
      <c r="E1799" s="17"/>
      <c r="F1799" s="17"/>
      <c r="G1799" s="18" t="str">
        <f t="shared" si="56"/>
        <v/>
      </c>
      <c r="H1799" s="17"/>
      <c r="I1799" s="17"/>
      <c r="J1799" s="17"/>
      <c r="K1799" s="18" t="str">
        <f t="shared" si="57"/>
        <v/>
      </c>
      <c r="L1799" s="22" t="s">
        <v>697</v>
      </c>
    </row>
    <row r="1800" ht="12" customHeight="1" spans="1:12">
      <c r="A1800" s="19">
        <v>1796</v>
      </c>
      <c r="B1800" s="16" t="s">
        <v>3155</v>
      </c>
      <c r="C1800" s="16" t="s">
        <v>3234</v>
      </c>
      <c r="D1800" s="17">
        <v>7</v>
      </c>
      <c r="E1800" s="17"/>
      <c r="F1800" s="17"/>
      <c r="G1800" s="18" t="str">
        <f t="shared" si="56"/>
        <v/>
      </c>
      <c r="H1800" s="17"/>
      <c r="I1800" s="17"/>
      <c r="J1800" s="17"/>
      <c r="K1800" s="18" t="str">
        <f t="shared" si="57"/>
        <v/>
      </c>
      <c r="L1800" s="22" t="s">
        <v>697</v>
      </c>
    </row>
    <row r="1801" ht="12" customHeight="1" spans="1:12">
      <c r="A1801" s="15">
        <v>1797</v>
      </c>
      <c r="B1801" s="16" t="s">
        <v>3155</v>
      </c>
      <c r="C1801" s="16" t="s">
        <v>3235</v>
      </c>
      <c r="D1801" s="17">
        <v>8.61</v>
      </c>
      <c r="E1801" s="17"/>
      <c r="F1801" s="17"/>
      <c r="G1801" s="18" t="str">
        <f t="shared" si="56"/>
        <v/>
      </c>
      <c r="H1801" s="17"/>
      <c r="I1801" s="17"/>
      <c r="J1801" s="17"/>
      <c r="K1801" s="18" t="str">
        <f t="shared" si="57"/>
        <v/>
      </c>
      <c r="L1801" s="22" t="s">
        <v>1989</v>
      </c>
    </row>
    <row r="1802" ht="12" customHeight="1" spans="1:12">
      <c r="A1802" s="19">
        <v>1798</v>
      </c>
      <c r="B1802" s="16" t="s">
        <v>3155</v>
      </c>
      <c r="C1802" s="16" t="s">
        <v>3236</v>
      </c>
      <c r="D1802" s="17">
        <v>6.5</v>
      </c>
      <c r="E1802" s="17"/>
      <c r="F1802" s="17"/>
      <c r="G1802" s="18" t="str">
        <f t="shared" si="56"/>
        <v/>
      </c>
      <c r="H1802" s="17"/>
      <c r="I1802" s="17"/>
      <c r="J1802" s="17"/>
      <c r="K1802" s="18" t="str">
        <f t="shared" si="57"/>
        <v/>
      </c>
      <c r="L1802" s="22" t="s">
        <v>3237</v>
      </c>
    </row>
    <row r="1803" ht="12" customHeight="1" spans="1:12">
      <c r="A1803" s="15">
        <v>1799</v>
      </c>
      <c r="B1803" s="16" t="s">
        <v>3155</v>
      </c>
      <c r="C1803" s="16" t="s">
        <v>708</v>
      </c>
      <c r="D1803" s="17">
        <v>11</v>
      </c>
      <c r="E1803" s="17"/>
      <c r="F1803" s="17"/>
      <c r="G1803" s="18" t="str">
        <f t="shared" si="56"/>
        <v/>
      </c>
      <c r="H1803" s="17"/>
      <c r="I1803" s="17"/>
      <c r="J1803" s="17"/>
      <c r="K1803" s="18" t="str">
        <f t="shared" si="57"/>
        <v/>
      </c>
      <c r="L1803" s="22" t="s">
        <v>688</v>
      </c>
    </row>
    <row r="1804" ht="12" customHeight="1" spans="1:12">
      <c r="A1804" s="19">
        <v>1800</v>
      </c>
      <c r="B1804" s="16" t="s">
        <v>3155</v>
      </c>
      <c r="C1804" s="16" t="s">
        <v>3238</v>
      </c>
      <c r="D1804" s="17">
        <v>4</v>
      </c>
      <c r="E1804" s="17">
        <v>4</v>
      </c>
      <c r="F1804" s="17"/>
      <c r="G1804" s="18">
        <f t="shared" si="56"/>
        <v>0</v>
      </c>
      <c r="H1804" s="17"/>
      <c r="I1804" s="17"/>
      <c r="J1804" s="17"/>
      <c r="K1804" s="18" t="str">
        <f t="shared" si="57"/>
        <v/>
      </c>
      <c r="L1804" s="22" t="s">
        <v>3239</v>
      </c>
    </row>
    <row r="1805" ht="12" customHeight="1" spans="1:12">
      <c r="A1805" s="15">
        <v>1801</v>
      </c>
      <c r="B1805" s="16" t="s">
        <v>3155</v>
      </c>
      <c r="C1805" s="16" t="s">
        <v>3240</v>
      </c>
      <c r="D1805" s="17">
        <v>32</v>
      </c>
      <c r="E1805" s="17"/>
      <c r="F1805" s="17"/>
      <c r="G1805" s="18" t="str">
        <f t="shared" si="56"/>
        <v/>
      </c>
      <c r="H1805" s="17"/>
      <c r="I1805" s="17"/>
      <c r="J1805" s="17"/>
      <c r="K1805" s="18" t="str">
        <f t="shared" si="57"/>
        <v/>
      </c>
      <c r="L1805" s="22" t="s">
        <v>3241</v>
      </c>
    </row>
    <row r="1806" ht="12" customHeight="1" spans="1:12">
      <c r="A1806" s="19">
        <v>1802</v>
      </c>
      <c r="B1806" s="16" t="s">
        <v>3155</v>
      </c>
      <c r="C1806" s="16" t="s">
        <v>3242</v>
      </c>
      <c r="D1806" s="17"/>
      <c r="E1806" s="17"/>
      <c r="F1806" s="17"/>
      <c r="G1806" s="18" t="str">
        <f t="shared" si="56"/>
        <v/>
      </c>
      <c r="H1806" s="17">
        <v>1</v>
      </c>
      <c r="I1806" s="17"/>
      <c r="J1806" s="17"/>
      <c r="K1806" s="18" t="str">
        <f t="shared" si="57"/>
        <v/>
      </c>
      <c r="L1806" s="22" t="s">
        <v>3243</v>
      </c>
    </row>
    <row r="1807" ht="12" customHeight="1" spans="1:12">
      <c r="A1807" s="15">
        <v>1803</v>
      </c>
      <c r="B1807" s="16" t="s">
        <v>3155</v>
      </c>
      <c r="C1807" s="16" t="s">
        <v>3244</v>
      </c>
      <c r="D1807" s="17"/>
      <c r="E1807" s="17"/>
      <c r="F1807" s="17"/>
      <c r="G1807" s="18" t="str">
        <f t="shared" si="56"/>
        <v/>
      </c>
      <c r="H1807" s="17">
        <v>140</v>
      </c>
      <c r="I1807" s="17"/>
      <c r="J1807" s="17"/>
      <c r="K1807" s="18" t="str">
        <f t="shared" si="57"/>
        <v/>
      </c>
      <c r="L1807" s="22" t="s">
        <v>3245</v>
      </c>
    </row>
    <row r="1808" ht="12" customHeight="1" spans="1:12">
      <c r="A1808" s="19">
        <v>1804</v>
      </c>
      <c r="B1808" s="16" t="s">
        <v>3155</v>
      </c>
      <c r="C1808" s="16" t="s">
        <v>3246</v>
      </c>
      <c r="D1808" s="17"/>
      <c r="E1808" s="17"/>
      <c r="F1808" s="17"/>
      <c r="G1808" s="18" t="str">
        <f t="shared" si="56"/>
        <v/>
      </c>
      <c r="H1808" s="17">
        <v>1</v>
      </c>
      <c r="I1808" s="17"/>
      <c r="J1808" s="17"/>
      <c r="K1808" s="18" t="str">
        <f t="shared" si="57"/>
        <v/>
      </c>
      <c r="L1808" s="22" t="s">
        <v>3247</v>
      </c>
    </row>
    <row r="1809" ht="12" customHeight="1" spans="1:12">
      <c r="A1809" s="15">
        <v>1805</v>
      </c>
      <c r="B1809" s="16" t="s">
        <v>3155</v>
      </c>
      <c r="C1809" s="16" t="s">
        <v>3248</v>
      </c>
      <c r="D1809" s="17"/>
      <c r="E1809" s="17"/>
      <c r="F1809" s="17"/>
      <c r="G1809" s="18" t="str">
        <f t="shared" si="56"/>
        <v/>
      </c>
      <c r="H1809" s="17">
        <v>10</v>
      </c>
      <c r="I1809" s="17"/>
      <c r="J1809" s="17"/>
      <c r="K1809" s="18" t="str">
        <f t="shared" si="57"/>
        <v/>
      </c>
      <c r="L1809" s="22" t="s">
        <v>3249</v>
      </c>
    </row>
    <row r="1810" ht="12" customHeight="1" spans="1:12">
      <c r="A1810" s="19">
        <v>1806</v>
      </c>
      <c r="B1810" s="16" t="s">
        <v>3155</v>
      </c>
      <c r="C1810" s="16" t="s">
        <v>3250</v>
      </c>
      <c r="D1810" s="17"/>
      <c r="E1810" s="17"/>
      <c r="F1810" s="17"/>
      <c r="G1810" s="18" t="str">
        <f t="shared" si="56"/>
        <v/>
      </c>
      <c r="H1810" s="17">
        <v>42</v>
      </c>
      <c r="I1810" s="17">
        <v>42</v>
      </c>
      <c r="J1810" s="17"/>
      <c r="K1810" s="18">
        <f t="shared" si="57"/>
        <v>0</v>
      </c>
      <c r="L1810" s="22" t="s">
        <v>3251</v>
      </c>
    </row>
    <row r="1811" ht="12" customHeight="1" spans="1:12">
      <c r="A1811" s="15">
        <v>1807</v>
      </c>
      <c r="B1811" s="16" t="s">
        <v>3155</v>
      </c>
      <c r="C1811" s="16" t="s">
        <v>3252</v>
      </c>
      <c r="D1811" s="17"/>
      <c r="E1811" s="17"/>
      <c r="F1811" s="17"/>
      <c r="G1811" s="18" t="str">
        <f t="shared" si="56"/>
        <v/>
      </c>
      <c r="H1811" s="17">
        <v>3</v>
      </c>
      <c r="I1811" s="17"/>
      <c r="J1811" s="17"/>
      <c r="K1811" s="18" t="str">
        <f t="shared" si="57"/>
        <v/>
      </c>
      <c r="L1811" s="22" t="s">
        <v>3253</v>
      </c>
    </row>
    <row r="1812" ht="12" customHeight="1" spans="1:12">
      <c r="A1812" s="19">
        <v>1808</v>
      </c>
      <c r="B1812" s="16" t="s">
        <v>3254</v>
      </c>
      <c r="C1812" s="16" t="s">
        <v>3255</v>
      </c>
      <c r="D1812" s="17">
        <v>1194.95</v>
      </c>
      <c r="E1812" s="17">
        <v>1183.38983</v>
      </c>
      <c r="F1812" s="17">
        <v>1160.693194</v>
      </c>
      <c r="G1812" s="18">
        <f t="shared" si="56"/>
        <v>0.980820659917282</v>
      </c>
      <c r="H1812" s="17"/>
      <c r="I1812" s="17"/>
      <c r="J1812" s="17"/>
      <c r="K1812" s="18" t="str">
        <f t="shared" si="57"/>
        <v/>
      </c>
      <c r="L1812" s="22" t="s">
        <v>690</v>
      </c>
    </row>
    <row r="1813" ht="12" customHeight="1" spans="1:12">
      <c r="A1813" s="15">
        <v>1809</v>
      </c>
      <c r="B1813" s="16" t="s">
        <v>3254</v>
      </c>
      <c r="C1813" s="16" t="s">
        <v>3256</v>
      </c>
      <c r="D1813" s="17"/>
      <c r="E1813" s="17">
        <v>0.003</v>
      </c>
      <c r="F1813" s="17">
        <v>0.003</v>
      </c>
      <c r="G1813" s="18">
        <f t="shared" si="56"/>
        <v>1</v>
      </c>
      <c r="H1813" s="17"/>
      <c r="I1813" s="17"/>
      <c r="J1813" s="17"/>
      <c r="K1813" s="18" t="str">
        <f t="shared" si="57"/>
        <v/>
      </c>
      <c r="L1813" s="22" t="s">
        <v>3257</v>
      </c>
    </row>
    <row r="1814" ht="12" customHeight="1" spans="1:12">
      <c r="A1814" s="19">
        <v>1810</v>
      </c>
      <c r="B1814" s="16" t="s">
        <v>3254</v>
      </c>
      <c r="C1814" s="16" t="s">
        <v>3256</v>
      </c>
      <c r="D1814" s="17"/>
      <c r="E1814" s="17">
        <v>0.00682</v>
      </c>
      <c r="F1814" s="17">
        <v>0.00682</v>
      </c>
      <c r="G1814" s="18">
        <f t="shared" si="56"/>
        <v>1</v>
      </c>
      <c r="H1814" s="17"/>
      <c r="I1814" s="17"/>
      <c r="J1814" s="17"/>
      <c r="K1814" s="18" t="str">
        <f t="shared" si="57"/>
        <v/>
      </c>
      <c r="L1814" s="22" t="s">
        <v>3258</v>
      </c>
    </row>
    <row r="1815" ht="12" customHeight="1" spans="1:12">
      <c r="A1815" s="15">
        <v>1811</v>
      </c>
      <c r="B1815" s="16" t="s">
        <v>3254</v>
      </c>
      <c r="C1815" s="16" t="s">
        <v>3256</v>
      </c>
      <c r="D1815" s="17"/>
      <c r="E1815" s="17">
        <v>0.088074</v>
      </c>
      <c r="F1815" s="17">
        <v>0.087911</v>
      </c>
      <c r="G1815" s="18">
        <f t="shared" si="56"/>
        <v>0.998149283557009</v>
      </c>
      <c r="H1815" s="17"/>
      <c r="I1815" s="17"/>
      <c r="J1815" s="17"/>
      <c r="K1815" s="18" t="str">
        <f t="shared" si="57"/>
        <v/>
      </c>
      <c r="L1815" s="22" t="s">
        <v>3259</v>
      </c>
    </row>
    <row r="1816" ht="12" customHeight="1" spans="1:12">
      <c r="A1816" s="19">
        <v>1812</v>
      </c>
      <c r="B1816" s="16" t="s">
        <v>3254</v>
      </c>
      <c r="C1816" s="16" t="s">
        <v>3256</v>
      </c>
      <c r="D1816" s="17"/>
      <c r="E1816" s="17">
        <v>10.759815</v>
      </c>
      <c r="F1816" s="17">
        <v>10.759815</v>
      </c>
      <c r="G1816" s="18">
        <f t="shared" si="56"/>
        <v>1</v>
      </c>
      <c r="H1816" s="17"/>
      <c r="I1816" s="17"/>
      <c r="J1816" s="17"/>
      <c r="K1816" s="18" t="str">
        <f t="shared" si="57"/>
        <v/>
      </c>
      <c r="L1816" s="22" t="s">
        <v>3260</v>
      </c>
    </row>
    <row r="1817" ht="12" customHeight="1" spans="1:12">
      <c r="A1817" s="15">
        <v>1813</v>
      </c>
      <c r="B1817" s="16" t="s">
        <v>3254</v>
      </c>
      <c r="C1817" s="16" t="s">
        <v>3261</v>
      </c>
      <c r="D1817" s="17">
        <v>98</v>
      </c>
      <c r="E1817" s="17"/>
      <c r="F1817" s="17"/>
      <c r="G1817" s="18" t="str">
        <f t="shared" si="56"/>
        <v/>
      </c>
      <c r="H1817" s="17"/>
      <c r="I1817" s="17"/>
      <c r="J1817" s="17"/>
      <c r="K1817" s="18" t="str">
        <f t="shared" si="57"/>
        <v/>
      </c>
      <c r="L1817" s="22" t="s">
        <v>3262</v>
      </c>
    </row>
    <row r="1818" ht="12" customHeight="1" spans="1:12">
      <c r="A1818" s="19">
        <v>1814</v>
      </c>
      <c r="B1818" s="16" t="s">
        <v>3254</v>
      </c>
      <c r="C1818" s="16" t="s">
        <v>1837</v>
      </c>
      <c r="D1818" s="17">
        <v>209</v>
      </c>
      <c r="E1818" s="17">
        <v>185</v>
      </c>
      <c r="F1818" s="17"/>
      <c r="G1818" s="18">
        <f t="shared" si="56"/>
        <v>0</v>
      </c>
      <c r="H1818" s="17"/>
      <c r="I1818" s="17"/>
      <c r="J1818" s="17"/>
      <c r="K1818" s="18" t="str">
        <f t="shared" si="57"/>
        <v/>
      </c>
      <c r="L1818" s="22" t="s">
        <v>1838</v>
      </c>
    </row>
    <row r="1819" ht="12" customHeight="1" spans="1:12">
      <c r="A1819" s="15">
        <v>1815</v>
      </c>
      <c r="B1819" s="16" t="s">
        <v>3254</v>
      </c>
      <c r="C1819" s="16" t="s">
        <v>1839</v>
      </c>
      <c r="D1819" s="17">
        <v>36</v>
      </c>
      <c r="E1819" s="17"/>
      <c r="F1819" s="17"/>
      <c r="G1819" s="18" t="str">
        <f t="shared" si="56"/>
        <v/>
      </c>
      <c r="H1819" s="17"/>
      <c r="I1819" s="17"/>
      <c r="J1819" s="17"/>
      <c r="K1819" s="18" t="str">
        <f t="shared" si="57"/>
        <v/>
      </c>
      <c r="L1819" s="22" t="s">
        <v>1840</v>
      </c>
    </row>
    <row r="1820" ht="12" customHeight="1" spans="1:12">
      <c r="A1820" s="19">
        <v>1816</v>
      </c>
      <c r="B1820" s="16" t="s">
        <v>3254</v>
      </c>
      <c r="C1820" s="16" t="s">
        <v>1841</v>
      </c>
      <c r="D1820" s="17">
        <v>16</v>
      </c>
      <c r="E1820" s="17"/>
      <c r="F1820" s="17"/>
      <c r="G1820" s="18" t="str">
        <f t="shared" si="56"/>
        <v/>
      </c>
      <c r="H1820" s="17"/>
      <c r="I1820" s="17"/>
      <c r="J1820" s="17"/>
      <c r="K1820" s="18" t="str">
        <f t="shared" si="57"/>
        <v/>
      </c>
      <c r="L1820" s="22" t="s">
        <v>1842</v>
      </c>
    </row>
    <row r="1821" ht="12" customHeight="1" spans="1:12">
      <c r="A1821" s="15">
        <v>1817</v>
      </c>
      <c r="B1821" s="16" t="s">
        <v>3254</v>
      </c>
      <c r="C1821" s="16" t="s">
        <v>3263</v>
      </c>
      <c r="D1821" s="17">
        <v>48</v>
      </c>
      <c r="E1821" s="17"/>
      <c r="F1821" s="17"/>
      <c r="G1821" s="18" t="str">
        <f t="shared" si="56"/>
        <v/>
      </c>
      <c r="H1821" s="17"/>
      <c r="I1821" s="17"/>
      <c r="J1821" s="17"/>
      <c r="K1821" s="18" t="str">
        <f t="shared" si="57"/>
        <v/>
      </c>
      <c r="L1821" s="22" t="s">
        <v>1617</v>
      </c>
    </row>
    <row r="1822" ht="12" customHeight="1" spans="1:12">
      <c r="A1822" s="19">
        <v>1818</v>
      </c>
      <c r="B1822" s="16" t="s">
        <v>3254</v>
      </c>
      <c r="C1822" s="16" t="s">
        <v>3264</v>
      </c>
      <c r="D1822" s="17">
        <v>47</v>
      </c>
      <c r="E1822" s="17">
        <v>47</v>
      </c>
      <c r="F1822" s="17"/>
      <c r="G1822" s="18">
        <f t="shared" si="56"/>
        <v>0</v>
      </c>
      <c r="H1822" s="17"/>
      <c r="I1822" s="17"/>
      <c r="J1822" s="17"/>
      <c r="K1822" s="18" t="str">
        <f t="shared" si="57"/>
        <v/>
      </c>
      <c r="L1822" s="22" t="s">
        <v>3265</v>
      </c>
    </row>
    <row r="1823" ht="12" customHeight="1" spans="1:12">
      <c r="A1823" s="15">
        <v>1819</v>
      </c>
      <c r="B1823" s="16" t="s">
        <v>3254</v>
      </c>
      <c r="C1823" s="16" t="s">
        <v>3266</v>
      </c>
      <c r="D1823" s="17">
        <v>11</v>
      </c>
      <c r="E1823" s="17"/>
      <c r="F1823" s="17"/>
      <c r="G1823" s="18" t="str">
        <f t="shared" si="56"/>
        <v/>
      </c>
      <c r="H1823" s="17"/>
      <c r="I1823" s="17"/>
      <c r="J1823" s="17"/>
      <c r="K1823" s="18" t="str">
        <f t="shared" si="57"/>
        <v/>
      </c>
      <c r="L1823" s="22" t="s">
        <v>1619</v>
      </c>
    </row>
    <row r="1824" ht="12" customHeight="1" spans="1:12">
      <c r="A1824" s="19">
        <v>1820</v>
      </c>
      <c r="B1824" s="16" t="s">
        <v>3254</v>
      </c>
      <c r="C1824" s="16" t="s">
        <v>3267</v>
      </c>
      <c r="D1824" s="17">
        <v>5</v>
      </c>
      <c r="E1824" s="17">
        <v>4</v>
      </c>
      <c r="F1824" s="17"/>
      <c r="G1824" s="18">
        <f t="shared" si="56"/>
        <v>0</v>
      </c>
      <c r="H1824" s="17"/>
      <c r="I1824" s="17"/>
      <c r="J1824" s="17"/>
      <c r="K1824" s="18" t="str">
        <f t="shared" si="57"/>
        <v/>
      </c>
      <c r="L1824" s="22" t="s">
        <v>1621</v>
      </c>
    </row>
    <row r="1825" ht="12" customHeight="1" spans="1:12">
      <c r="A1825" s="15">
        <v>1821</v>
      </c>
      <c r="B1825" s="16" t="s">
        <v>3254</v>
      </c>
      <c r="C1825" s="16" t="s">
        <v>3268</v>
      </c>
      <c r="D1825" s="17">
        <v>285</v>
      </c>
      <c r="E1825" s="17"/>
      <c r="F1825" s="17"/>
      <c r="G1825" s="18" t="str">
        <f t="shared" si="56"/>
        <v/>
      </c>
      <c r="H1825" s="17"/>
      <c r="I1825" s="17"/>
      <c r="J1825" s="17"/>
      <c r="K1825" s="18" t="str">
        <f t="shared" si="57"/>
        <v/>
      </c>
      <c r="L1825" s="22" t="s">
        <v>3269</v>
      </c>
    </row>
    <row r="1826" ht="12" customHeight="1" spans="1:12">
      <c r="A1826" s="19">
        <v>1822</v>
      </c>
      <c r="B1826" s="16" t="s">
        <v>3254</v>
      </c>
      <c r="C1826" s="16" t="s">
        <v>3270</v>
      </c>
      <c r="D1826" s="17">
        <v>45</v>
      </c>
      <c r="E1826" s="17"/>
      <c r="F1826" s="17"/>
      <c r="G1826" s="18" t="str">
        <f t="shared" si="56"/>
        <v/>
      </c>
      <c r="H1826" s="17"/>
      <c r="I1826" s="17"/>
      <c r="J1826" s="17"/>
      <c r="K1826" s="18" t="str">
        <f t="shared" si="57"/>
        <v/>
      </c>
      <c r="L1826" s="22" t="s">
        <v>1623</v>
      </c>
    </row>
    <row r="1827" ht="12" customHeight="1" spans="1:12">
      <c r="A1827" s="15">
        <v>1823</v>
      </c>
      <c r="B1827" s="16" t="s">
        <v>3254</v>
      </c>
      <c r="C1827" s="16" t="s">
        <v>3271</v>
      </c>
      <c r="D1827" s="17">
        <v>12</v>
      </c>
      <c r="E1827" s="17"/>
      <c r="F1827" s="17"/>
      <c r="G1827" s="18" t="str">
        <f t="shared" si="56"/>
        <v/>
      </c>
      <c r="H1827" s="17"/>
      <c r="I1827" s="17"/>
      <c r="J1827" s="17"/>
      <c r="K1827" s="18" t="str">
        <f t="shared" si="57"/>
        <v/>
      </c>
      <c r="L1827" s="22" t="s">
        <v>1625</v>
      </c>
    </row>
    <row r="1828" ht="12" customHeight="1" spans="1:12">
      <c r="A1828" s="19">
        <v>1824</v>
      </c>
      <c r="B1828" s="16" t="s">
        <v>3254</v>
      </c>
      <c r="C1828" s="16" t="s">
        <v>3272</v>
      </c>
      <c r="D1828" s="17">
        <v>2</v>
      </c>
      <c r="E1828" s="17"/>
      <c r="F1828" s="17"/>
      <c r="G1828" s="18" t="str">
        <f t="shared" si="56"/>
        <v/>
      </c>
      <c r="H1828" s="17"/>
      <c r="I1828" s="17"/>
      <c r="J1828" s="17"/>
      <c r="K1828" s="18" t="str">
        <f t="shared" si="57"/>
        <v/>
      </c>
      <c r="L1828" s="22" t="s">
        <v>3273</v>
      </c>
    </row>
    <row r="1829" ht="12" customHeight="1" spans="1:12">
      <c r="A1829" s="15">
        <v>1825</v>
      </c>
      <c r="B1829" s="16" t="s">
        <v>3254</v>
      </c>
      <c r="C1829" s="16" t="s">
        <v>3274</v>
      </c>
      <c r="D1829" s="17">
        <v>7.2</v>
      </c>
      <c r="E1829" s="17"/>
      <c r="F1829" s="17"/>
      <c r="G1829" s="18" t="str">
        <f t="shared" si="56"/>
        <v/>
      </c>
      <c r="H1829" s="17"/>
      <c r="I1829" s="17"/>
      <c r="J1829" s="17"/>
      <c r="K1829" s="18" t="str">
        <f t="shared" si="57"/>
        <v/>
      </c>
      <c r="L1829" s="22" t="s">
        <v>3273</v>
      </c>
    </row>
    <row r="1830" ht="12" customHeight="1" spans="1:12">
      <c r="A1830" s="19">
        <v>1826</v>
      </c>
      <c r="B1830" s="16" t="s">
        <v>3254</v>
      </c>
      <c r="C1830" s="16" t="s">
        <v>3275</v>
      </c>
      <c r="D1830" s="17">
        <v>0.84</v>
      </c>
      <c r="E1830" s="17"/>
      <c r="F1830" s="17"/>
      <c r="G1830" s="18" t="str">
        <f t="shared" si="56"/>
        <v/>
      </c>
      <c r="H1830" s="17"/>
      <c r="I1830" s="17"/>
      <c r="J1830" s="17"/>
      <c r="K1830" s="18" t="str">
        <f t="shared" si="57"/>
        <v/>
      </c>
      <c r="L1830" s="22" t="s">
        <v>1506</v>
      </c>
    </row>
    <row r="1831" ht="12" customHeight="1" spans="1:12">
      <c r="A1831" s="15">
        <v>1827</v>
      </c>
      <c r="B1831" s="16" t="s">
        <v>3254</v>
      </c>
      <c r="C1831" s="16" t="s">
        <v>3276</v>
      </c>
      <c r="D1831" s="17">
        <v>0.7</v>
      </c>
      <c r="E1831" s="17"/>
      <c r="F1831" s="17"/>
      <c r="G1831" s="18" t="str">
        <f t="shared" si="56"/>
        <v/>
      </c>
      <c r="H1831" s="17"/>
      <c r="I1831" s="17"/>
      <c r="J1831" s="17"/>
      <c r="K1831" s="18" t="str">
        <f t="shared" si="57"/>
        <v/>
      </c>
      <c r="L1831" s="22" t="s">
        <v>1506</v>
      </c>
    </row>
    <row r="1832" ht="12" customHeight="1" spans="1:12">
      <c r="A1832" s="19">
        <v>1828</v>
      </c>
      <c r="B1832" s="16" t="s">
        <v>3254</v>
      </c>
      <c r="C1832" s="16" t="s">
        <v>3277</v>
      </c>
      <c r="D1832" s="17">
        <v>45</v>
      </c>
      <c r="E1832" s="17"/>
      <c r="F1832" s="17"/>
      <c r="G1832" s="18" t="str">
        <f t="shared" si="56"/>
        <v/>
      </c>
      <c r="H1832" s="17"/>
      <c r="I1832" s="17"/>
      <c r="J1832" s="17"/>
      <c r="K1832" s="18" t="str">
        <f t="shared" si="57"/>
        <v/>
      </c>
      <c r="L1832" s="22" t="s">
        <v>1506</v>
      </c>
    </row>
    <row r="1833" ht="12" customHeight="1" spans="1:12">
      <c r="A1833" s="15">
        <v>1829</v>
      </c>
      <c r="B1833" s="16" t="s">
        <v>3254</v>
      </c>
      <c r="C1833" s="16" t="s">
        <v>3278</v>
      </c>
      <c r="D1833" s="17">
        <v>10</v>
      </c>
      <c r="E1833" s="17"/>
      <c r="F1833" s="17"/>
      <c r="G1833" s="18" t="str">
        <f t="shared" si="56"/>
        <v/>
      </c>
      <c r="H1833" s="17"/>
      <c r="I1833" s="17"/>
      <c r="J1833" s="17"/>
      <c r="K1833" s="18" t="str">
        <f t="shared" si="57"/>
        <v/>
      </c>
      <c r="L1833" s="22" t="s">
        <v>1506</v>
      </c>
    </row>
    <row r="1834" ht="12" customHeight="1" spans="1:12">
      <c r="A1834" s="19">
        <v>1830</v>
      </c>
      <c r="B1834" s="16" t="s">
        <v>3254</v>
      </c>
      <c r="C1834" s="16" t="s">
        <v>3279</v>
      </c>
      <c r="D1834" s="17">
        <v>13</v>
      </c>
      <c r="E1834" s="17"/>
      <c r="F1834" s="17"/>
      <c r="G1834" s="18" t="str">
        <f t="shared" si="56"/>
        <v/>
      </c>
      <c r="H1834" s="17"/>
      <c r="I1834" s="17"/>
      <c r="J1834" s="17"/>
      <c r="K1834" s="18" t="str">
        <f t="shared" si="57"/>
        <v/>
      </c>
      <c r="L1834" s="22" t="s">
        <v>1506</v>
      </c>
    </row>
    <row r="1835" ht="12" customHeight="1" spans="1:12">
      <c r="A1835" s="15">
        <v>1831</v>
      </c>
      <c r="B1835" s="16" t="s">
        <v>3254</v>
      </c>
      <c r="C1835" s="16" t="s">
        <v>3280</v>
      </c>
      <c r="D1835" s="17">
        <v>2.81</v>
      </c>
      <c r="E1835" s="17"/>
      <c r="F1835" s="17"/>
      <c r="G1835" s="18" t="str">
        <f t="shared" si="56"/>
        <v/>
      </c>
      <c r="H1835" s="17"/>
      <c r="I1835" s="17"/>
      <c r="J1835" s="17"/>
      <c r="K1835" s="18" t="str">
        <f t="shared" si="57"/>
        <v/>
      </c>
      <c r="L1835" s="22" t="s">
        <v>1506</v>
      </c>
    </row>
    <row r="1836" ht="12" customHeight="1" spans="1:12">
      <c r="A1836" s="19">
        <v>1832</v>
      </c>
      <c r="B1836" s="16" t="s">
        <v>3254</v>
      </c>
      <c r="C1836" s="16" t="s">
        <v>3281</v>
      </c>
      <c r="D1836" s="17">
        <v>67</v>
      </c>
      <c r="E1836" s="17"/>
      <c r="F1836" s="17"/>
      <c r="G1836" s="18" t="str">
        <f t="shared" si="56"/>
        <v/>
      </c>
      <c r="H1836" s="17"/>
      <c r="I1836" s="17"/>
      <c r="J1836" s="17"/>
      <c r="K1836" s="18" t="str">
        <f t="shared" si="57"/>
        <v/>
      </c>
      <c r="L1836" s="22" t="s">
        <v>1627</v>
      </c>
    </row>
    <row r="1837" ht="12" customHeight="1" spans="1:12">
      <c r="A1837" s="15">
        <v>1833</v>
      </c>
      <c r="B1837" s="16" t="s">
        <v>3254</v>
      </c>
      <c r="C1837" s="16" t="s">
        <v>3282</v>
      </c>
      <c r="D1837" s="17">
        <v>51.4</v>
      </c>
      <c r="E1837" s="17"/>
      <c r="F1837" s="17"/>
      <c r="G1837" s="18" t="str">
        <f t="shared" si="56"/>
        <v/>
      </c>
      <c r="H1837" s="17"/>
      <c r="I1837" s="17"/>
      <c r="J1837" s="17"/>
      <c r="K1837" s="18" t="str">
        <f t="shared" si="57"/>
        <v/>
      </c>
      <c r="L1837" s="22" t="s">
        <v>3283</v>
      </c>
    </row>
    <row r="1838" ht="12" customHeight="1" spans="1:12">
      <c r="A1838" s="19">
        <v>1834</v>
      </c>
      <c r="B1838" s="16" t="s">
        <v>3254</v>
      </c>
      <c r="C1838" s="16" t="s">
        <v>3284</v>
      </c>
      <c r="D1838" s="17">
        <v>9.68</v>
      </c>
      <c r="E1838" s="17"/>
      <c r="F1838" s="17"/>
      <c r="G1838" s="18" t="str">
        <f t="shared" si="56"/>
        <v/>
      </c>
      <c r="H1838" s="17"/>
      <c r="I1838" s="17"/>
      <c r="J1838" s="17"/>
      <c r="K1838" s="18" t="str">
        <f t="shared" si="57"/>
        <v/>
      </c>
      <c r="L1838" s="22" t="s">
        <v>3285</v>
      </c>
    </row>
    <row r="1839" ht="12" customHeight="1" spans="1:12">
      <c r="A1839" s="15">
        <v>1835</v>
      </c>
      <c r="B1839" s="16" t="s">
        <v>3254</v>
      </c>
      <c r="C1839" s="16" t="s">
        <v>3286</v>
      </c>
      <c r="D1839" s="17">
        <v>5.12</v>
      </c>
      <c r="E1839" s="17"/>
      <c r="F1839" s="17"/>
      <c r="G1839" s="18" t="str">
        <f t="shared" si="56"/>
        <v/>
      </c>
      <c r="H1839" s="17"/>
      <c r="I1839" s="17"/>
      <c r="J1839" s="17"/>
      <c r="K1839" s="18" t="str">
        <f t="shared" si="57"/>
        <v/>
      </c>
      <c r="L1839" s="22" t="s">
        <v>3285</v>
      </c>
    </row>
    <row r="1840" ht="12" customHeight="1" spans="1:12">
      <c r="A1840" s="19">
        <v>1836</v>
      </c>
      <c r="B1840" s="16" t="s">
        <v>3254</v>
      </c>
      <c r="C1840" s="16" t="s">
        <v>3287</v>
      </c>
      <c r="D1840" s="17">
        <v>6.45</v>
      </c>
      <c r="E1840" s="17"/>
      <c r="F1840" s="17"/>
      <c r="G1840" s="18" t="str">
        <f t="shared" si="56"/>
        <v/>
      </c>
      <c r="H1840" s="17"/>
      <c r="I1840" s="17"/>
      <c r="J1840" s="17"/>
      <c r="K1840" s="18" t="str">
        <f t="shared" si="57"/>
        <v/>
      </c>
      <c r="L1840" s="22" t="s">
        <v>3285</v>
      </c>
    </row>
    <row r="1841" ht="12" customHeight="1" spans="1:12">
      <c r="A1841" s="15">
        <v>1837</v>
      </c>
      <c r="B1841" s="16" t="s">
        <v>3254</v>
      </c>
      <c r="C1841" s="16" t="s">
        <v>3288</v>
      </c>
      <c r="D1841" s="17">
        <v>42.48</v>
      </c>
      <c r="E1841" s="17"/>
      <c r="F1841" s="17"/>
      <c r="G1841" s="18" t="str">
        <f t="shared" si="56"/>
        <v/>
      </c>
      <c r="H1841" s="17"/>
      <c r="I1841" s="17"/>
      <c r="J1841" s="17"/>
      <c r="K1841" s="18" t="str">
        <f t="shared" si="57"/>
        <v/>
      </c>
      <c r="L1841" s="22" t="s">
        <v>1629</v>
      </c>
    </row>
    <row r="1842" ht="12" customHeight="1" spans="1:12">
      <c r="A1842" s="19">
        <v>1838</v>
      </c>
      <c r="B1842" s="16" t="s">
        <v>3254</v>
      </c>
      <c r="C1842" s="16" t="s">
        <v>3289</v>
      </c>
      <c r="D1842" s="17">
        <v>44</v>
      </c>
      <c r="E1842" s="17"/>
      <c r="F1842" s="17"/>
      <c r="G1842" s="18" t="str">
        <f t="shared" si="56"/>
        <v/>
      </c>
      <c r="H1842" s="17"/>
      <c r="I1842" s="17"/>
      <c r="J1842" s="17"/>
      <c r="K1842" s="18" t="str">
        <f t="shared" si="57"/>
        <v/>
      </c>
      <c r="L1842" s="22" t="s">
        <v>1521</v>
      </c>
    </row>
    <row r="1843" ht="12" customHeight="1" spans="1:12">
      <c r="A1843" s="15">
        <v>1839</v>
      </c>
      <c r="B1843" s="16" t="s">
        <v>3254</v>
      </c>
      <c r="C1843" s="16" t="s">
        <v>3290</v>
      </c>
      <c r="D1843" s="17">
        <v>60</v>
      </c>
      <c r="E1843" s="17"/>
      <c r="F1843" s="17"/>
      <c r="G1843" s="18" t="str">
        <f t="shared" si="56"/>
        <v/>
      </c>
      <c r="H1843" s="17"/>
      <c r="I1843" s="17"/>
      <c r="J1843" s="17"/>
      <c r="K1843" s="18" t="str">
        <f t="shared" si="57"/>
        <v/>
      </c>
      <c r="L1843" s="22" t="s">
        <v>1631</v>
      </c>
    </row>
    <row r="1844" ht="12" customHeight="1" spans="1:12">
      <c r="A1844" s="19">
        <v>1840</v>
      </c>
      <c r="B1844" s="16" t="s">
        <v>3254</v>
      </c>
      <c r="C1844" s="16" t="s">
        <v>3291</v>
      </c>
      <c r="D1844" s="17">
        <v>100</v>
      </c>
      <c r="E1844" s="17"/>
      <c r="F1844" s="17"/>
      <c r="G1844" s="18" t="str">
        <f t="shared" si="56"/>
        <v/>
      </c>
      <c r="H1844" s="17"/>
      <c r="I1844" s="17"/>
      <c r="J1844" s="17"/>
      <c r="K1844" s="18" t="str">
        <f t="shared" si="57"/>
        <v/>
      </c>
      <c r="L1844" s="22" t="s">
        <v>1482</v>
      </c>
    </row>
    <row r="1845" ht="12" customHeight="1" spans="1:12">
      <c r="A1845" s="15">
        <v>1841</v>
      </c>
      <c r="B1845" s="16" t="s">
        <v>3254</v>
      </c>
      <c r="C1845" s="16" t="s">
        <v>1539</v>
      </c>
      <c r="D1845" s="17">
        <v>88</v>
      </c>
      <c r="E1845" s="17"/>
      <c r="F1845" s="17"/>
      <c r="G1845" s="18" t="str">
        <f t="shared" si="56"/>
        <v/>
      </c>
      <c r="H1845" s="17"/>
      <c r="I1845" s="17"/>
      <c r="J1845" s="17"/>
      <c r="K1845" s="18" t="str">
        <f t="shared" si="57"/>
        <v/>
      </c>
      <c r="L1845" s="22" t="s">
        <v>1540</v>
      </c>
    </row>
    <row r="1846" ht="12" customHeight="1" spans="1:12">
      <c r="A1846" s="19">
        <v>1842</v>
      </c>
      <c r="B1846" s="16" t="s">
        <v>3254</v>
      </c>
      <c r="C1846" s="16" t="s">
        <v>3292</v>
      </c>
      <c r="D1846" s="17">
        <v>4</v>
      </c>
      <c r="E1846" s="17"/>
      <c r="F1846" s="17"/>
      <c r="G1846" s="18" t="str">
        <f t="shared" si="56"/>
        <v/>
      </c>
      <c r="H1846" s="17"/>
      <c r="I1846" s="17"/>
      <c r="J1846" s="17"/>
      <c r="K1846" s="18" t="str">
        <f t="shared" si="57"/>
        <v/>
      </c>
      <c r="L1846" s="22" t="s">
        <v>3293</v>
      </c>
    </row>
    <row r="1847" ht="12" customHeight="1" spans="1:12">
      <c r="A1847" s="15">
        <v>1843</v>
      </c>
      <c r="B1847" s="16" t="s">
        <v>3254</v>
      </c>
      <c r="C1847" s="16" t="s">
        <v>3294</v>
      </c>
      <c r="D1847" s="17">
        <v>90</v>
      </c>
      <c r="E1847" s="17"/>
      <c r="F1847" s="17"/>
      <c r="G1847" s="18" t="str">
        <f t="shared" si="56"/>
        <v/>
      </c>
      <c r="H1847" s="17"/>
      <c r="I1847" s="17"/>
      <c r="J1847" s="17"/>
      <c r="K1847" s="18" t="str">
        <f t="shared" si="57"/>
        <v/>
      </c>
      <c r="L1847" s="22" t="s">
        <v>3295</v>
      </c>
    </row>
    <row r="1848" ht="12" customHeight="1" spans="1:12">
      <c r="A1848" s="19">
        <v>1844</v>
      </c>
      <c r="B1848" s="16" t="s">
        <v>3254</v>
      </c>
      <c r="C1848" s="16" t="s">
        <v>3296</v>
      </c>
      <c r="D1848" s="17">
        <v>43.02322</v>
      </c>
      <c r="E1848" s="17">
        <v>43.02322</v>
      </c>
      <c r="F1848" s="17">
        <v>43.02322</v>
      </c>
      <c r="G1848" s="18">
        <f t="shared" si="56"/>
        <v>1</v>
      </c>
      <c r="H1848" s="17"/>
      <c r="I1848" s="17"/>
      <c r="J1848" s="17"/>
      <c r="K1848" s="18" t="str">
        <f t="shared" si="57"/>
        <v/>
      </c>
      <c r="L1848" s="22" t="s">
        <v>3297</v>
      </c>
    </row>
    <row r="1849" ht="12" customHeight="1" spans="1:12">
      <c r="A1849" s="15">
        <v>1845</v>
      </c>
      <c r="B1849" s="16" t="s">
        <v>3254</v>
      </c>
      <c r="C1849" s="16" t="s">
        <v>3298</v>
      </c>
      <c r="D1849" s="17">
        <v>300</v>
      </c>
      <c r="E1849" s="17">
        <v>300</v>
      </c>
      <c r="F1849" s="17"/>
      <c r="G1849" s="18">
        <f t="shared" si="56"/>
        <v>0</v>
      </c>
      <c r="H1849" s="17"/>
      <c r="I1849" s="17"/>
      <c r="J1849" s="17"/>
      <c r="K1849" s="18" t="str">
        <f t="shared" si="57"/>
        <v/>
      </c>
      <c r="L1849" s="22" t="s">
        <v>3299</v>
      </c>
    </row>
    <row r="1850" ht="12" customHeight="1" spans="1:12">
      <c r="A1850" s="19">
        <v>1846</v>
      </c>
      <c r="B1850" s="16" t="s">
        <v>3254</v>
      </c>
      <c r="C1850" s="16" t="s">
        <v>3300</v>
      </c>
      <c r="D1850" s="17">
        <v>5</v>
      </c>
      <c r="E1850" s="17"/>
      <c r="F1850" s="17"/>
      <c r="G1850" s="18" t="str">
        <f t="shared" si="56"/>
        <v/>
      </c>
      <c r="H1850" s="17"/>
      <c r="I1850" s="17"/>
      <c r="J1850" s="17"/>
      <c r="K1850" s="18" t="str">
        <f t="shared" si="57"/>
        <v/>
      </c>
      <c r="L1850" s="22" t="s">
        <v>2808</v>
      </c>
    </row>
    <row r="1851" ht="12" customHeight="1" spans="1:12">
      <c r="A1851" s="15">
        <v>1847</v>
      </c>
      <c r="B1851" s="16" t="s">
        <v>3254</v>
      </c>
      <c r="C1851" s="16" t="s">
        <v>3301</v>
      </c>
      <c r="D1851" s="17">
        <v>14</v>
      </c>
      <c r="E1851" s="17"/>
      <c r="F1851" s="17"/>
      <c r="G1851" s="18" t="str">
        <f t="shared" si="56"/>
        <v/>
      </c>
      <c r="H1851" s="17"/>
      <c r="I1851" s="17"/>
      <c r="J1851" s="17"/>
      <c r="K1851" s="18" t="str">
        <f t="shared" si="57"/>
        <v/>
      </c>
      <c r="L1851" s="22" t="s">
        <v>3302</v>
      </c>
    </row>
    <row r="1852" ht="12" customHeight="1" spans="1:12">
      <c r="A1852" s="19">
        <v>1848</v>
      </c>
      <c r="B1852" s="16" t="s">
        <v>3254</v>
      </c>
      <c r="C1852" s="16" t="s">
        <v>3303</v>
      </c>
      <c r="D1852" s="17">
        <v>25</v>
      </c>
      <c r="E1852" s="17"/>
      <c r="F1852" s="17"/>
      <c r="G1852" s="18" t="str">
        <f t="shared" si="56"/>
        <v/>
      </c>
      <c r="H1852" s="17"/>
      <c r="I1852" s="17"/>
      <c r="J1852" s="17"/>
      <c r="K1852" s="18" t="str">
        <f t="shared" si="57"/>
        <v/>
      </c>
      <c r="L1852" s="22" t="s">
        <v>2810</v>
      </c>
    </row>
    <row r="1853" ht="12" customHeight="1" spans="1:12">
      <c r="A1853" s="15">
        <v>1849</v>
      </c>
      <c r="B1853" s="16" t="s">
        <v>3254</v>
      </c>
      <c r="C1853" s="16" t="s">
        <v>3304</v>
      </c>
      <c r="D1853" s="17">
        <v>1</v>
      </c>
      <c r="E1853" s="17"/>
      <c r="F1853" s="17"/>
      <c r="G1853" s="18" t="str">
        <f t="shared" si="56"/>
        <v/>
      </c>
      <c r="H1853" s="17"/>
      <c r="I1853" s="17"/>
      <c r="J1853" s="17"/>
      <c r="K1853" s="18" t="str">
        <f t="shared" si="57"/>
        <v/>
      </c>
      <c r="L1853" s="22" t="s">
        <v>3305</v>
      </c>
    </row>
    <row r="1854" ht="12" customHeight="1" spans="1:12">
      <c r="A1854" s="19">
        <v>1850</v>
      </c>
      <c r="B1854" s="16" t="s">
        <v>3254</v>
      </c>
      <c r="C1854" s="16" t="s">
        <v>3306</v>
      </c>
      <c r="D1854" s="17">
        <v>117.29</v>
      </c>
      <c r="E1854" s="17">
        <v>117.29</v>
      </c>
      <c r="F1854" s="17"/>
      <c r="G1854" s="18">
        <f t="shared" si="56"/>
        <v>0</v>
      </c>
      <c r="H1854" s="17"/>
      <c r="I1854" s="17"/>
      <c r="J1854" s="17"/>
      <c r="K1854" s="18" t="str">
        <f t="shared" si="57"/>
        <v/>
      </c>
      <c r="L1854" s="22" t="s">
        <v>3307</v>
      </c>
    </row>
    <row r="1855" ht="12" customHeight="1" spans="1:12">
      <c r="A1855" s="15">
        <v>1851</v>
      </c>
      <c r="B1855" s="16" t="s">
        <v>3254</v>
      </c>
      <c r="C1855" s="16" t="s">
        <v>3308</v>
      </c>
      <c r="D1855" s="17">
        <v>500</v>
      </c>
      <c r="E1855" s="17"/>
      <c r="F1855" s="17"/>
      <c r="G1855" s="18" t="str">
        <f t="shared" si="56"/>
        <v/>
      </c>
      <c r="H1855" s="17"/>
      <c r="I1855" s="17"/>
      <c r="J1855" s="17"/>
      <c r="K1855" s="18" t="str">
        <f t="shared" si="57"/>
        <v/>
      </c>
      <c r="L1855" s="22" t="s">
        <v>3309</v>
      </c>
    </row>
    <row r="1856" ht="12" customHeight="1" spans="1:12">
      <c r="A1856" s="19">
        <v>1852</v>
      </c>
      <c r="B1856" s="16" t="s">
        <v>3254</v>
      </c>
      <c r="C1856" s="16" t="s">
        <v>3310</v>
      </c>
      <c r="D1856" s="17">
        <v>3.06</v>
      </c>
      <c r="E1856" s="17">
        <v>3.06</v>
      </c>
      <c r="F1856" s="17"/>
      <c r="G1856" s="18">
        <f t="shared" si="56"/>
        <v>0</v>
      </c>
      <c r="H1856" s="17"/>
      <c r="I1856" s="17"/>
      <c r="J1856" s="17"/>
      <c r="K1856" s="18" t="str">
        <f t="shared" si="57"/>
        <v/>
      </c>
      <c r="L1856" s="22" t="s">
        <v>3311</v>
      </c>
    </row>
    <row r="1857" ht="12" customHeight="1" spans="1:12">
      <c r="A1857" s="15">
        <v>1853</v>
      </c>
      <c r="B1857" s="16" t="s">
        <v>3254</v>
      </c>
      <c r="C1857" s="16" t="s">
        <v>3312</v>
      </c>
      <c r="D1857" s="17">
        <v>75.96</v>
      </c>
      <c r="E1857" s="17"/>
      <c r="F1857" s="17"/>
      <c r="G1857" s="18" t="str">
        <f t="shared" si="56"/>
        <v/>
      </c>
      <c r="H1857" s="17"/>
      <c r="I1857" s="17"/>
      <c r="J1857" s="17"/>
      <c r="K1857" s="18" t="str">
        <f t="shared" si="57"/>
        <v/>
      </c>
      <c r="L1857" s="22" t="s">
        <v>1828</v>
      </c>
    </row>
    <row r="1858" ht="12" customHeight="1" spans="1:12">
      <c r="A1858" s="19">
        <v>1854</v>
      </c>
      <c r="B1858" s="16" t="s">
        <v>3254</v>
      </c>
      <c r="C1858" s="16" t="s">
        <v>1843</v>
      </c>
      <c r="D1858" s="17">
        <v>40.1</v>
      </c>
      <c r="E1858" s="17"/>
      <c r="F1858" s="17"/>
      <c r="G1858" s="18" t="str">
        <f t="shared" si="56"/>
        <v/>
      </c>
      <c r="H1858" s="17"/>
      <c r="I1858" s="17"/>
      <c r="J1858" s="17"/>
      <c r="K1858" s="18" t="str">
        <f t="shared" si="57"/>
        <v/>
      </c>
      <c r="L1858" s="22" t="s">
        <v>1844</v>
      </c>
    </row>
    <row r="1859" ht="12" customHeight="1" spans="1:12">
      <c r="A1859" s="15">
        <v>1855</v>
      </c>
      <c r="B1859" s="16" t="s">
        <v>3254</v>
      </c>
      <c r="C1859" s="16" t="s">
        <v>3313</v>
      </c>
      <c r="D1859" s="17">
        <v>32.98</v>
      </c>
      <c r="E1859" s="17">
        <v>32.98</v>
      </c>
      <c r="F1859" s="17"/>
      <c r="G1859" s="18">
        <f t="shared" si="56"/>
        <v>0</v>
      </c>
      <c r="H1859" s="17"/>
      <c r="I1859" s="17"/>
      <c r="J1859" s="17"/>
      <c r="K1859" s="18" t="str">
        <f t="shared" si="57"/>
        <v/>
      </c>
      <c r="L1859" s="22" t="s">
        <v>3314</v>
      </c>
    </row>
    <row r="1860" ht="12" customHeight="1" spans="1:12">
      <c r="A1860" s="19">
        <v>1856</v>
      </c>
      <c r="B1860" s="16" t="s">
        <v>3254</v>
      </c>
      <c r="C1860" s="16" t="s">
        <v>3315</v>
      </c>
      <c r="D1860" s="17">
        <v>120</v>
      </c>
      <c r="E1860" s="17"/>
      <c r="F1860" s="17"/>
      <c r="G1860" s="18" t="str">
        <f t="shared" si="56"/>
        <v/>
      </c>
      <c r="H1860" s="17"/>
      <c r="I1860" s="17"/>
      <c r="J1860" s="17"/>
      <c r="K1860" s="18" t="str">
        <f t="shared" si="57"/>
        <v/>
      </c>
      <c r="L1860" s="22" t="s">
        <v>3316</v>
      </c>
    </row>
    <row r="1861" ht="12" customHeight="1" spans="1:12">
      <c r="A1861" s="15">
        <v>1857</v>
      </c>
      <c r="B1861" s="16" t="s">
        <v>3254</v>
      </c>
      <c r="C1861" s="16" t="s">
        <v>3317</v>
      </c>
      <c r="D1861" s="17">
        <v>1.4</v>
      </c>
      <c r="E1861" s="17"/>
      <c r="F1861" s="17"/>
      <c r="G1861" s="18" t="str">
        <f t="shared" ref="G1861:G1924" si="58">IF(E1861=0,"",F1861/E1861)</f>
        <v/>
      </c>
      <c r="H1861" s="17"/>
      <c r="I1861" s="17"/>
      <c r="J1861" s="17"/>
      <c r="K1861" s="18" t="str">
        <f t="shared" ref="K1861:K1924" si="59">IF(I1861=0,"",J1861/I1861)</f>
        <v/>
      </c>
      <c r="L1861" s="22" t="s">
        <v>1479</v>
      </c>
    </row>
    <row r="1862" ht="12" customHeight="1" spans="1:12">
      <c r="A1862" s="19">
        <v>1858</v>
      </c>
      <c r="B1862" s="16" t="s">
        <v>3254</v>
      </c>
      <c r="C1862" s="16" t="s">
        <v>3317</v>
      </c>
      <c r="D1862" s="17">
        <v>5.89</v>
      </c>
      <c r="E1862" s="17"/>
      <c r="F1862" s="17"/>
      <c r="G1862" s="18" t="str">
        <f t="shared" si="58"/>
        <v/>
      </c>
      <c r="H1862" s="17"/>
      <c r="I1862" s="17"/>
      <c r="J1862" s="17"/>
      <c r="K1862" s="18" t="str">
        <f t="shared" si="59"/>
        <v/>
      </c>
      <c r="L1862" s="22" t="s">
        <v>1480</v>
      </c>
    </row>
    <row r="1863" ht="12" customHeight="1" spans="1:12">
      <c r="A1863" s="15">
        <v>1859</v>
      </c>
      <c r="B1863" s="16" t="s">
        <v>3254</v>
      </c>
      <c r="C1863" s="16" t="s">
        <v>3318</v>
      </c>
      <c r="D1863" s="17">
        <v>31</v>
      </c>
      <c r="E1863" s="17"/>
      <c r="F1863" s="17"/>
      <c r="G1863" s="18" t="str">
        <f t="shared" si="58"/>
        <v/>
      </c>
      <c r="H1863" s="17"/>
      <c r="I1863" s="17"/>
      <c r="J1863" s="17"/>
      <c r="K1863" s="18" t="str">
        <f t="shared" si="59"/>
        <v/>
      </c>
      <c r="L1863" s="22" t="s">
        <v>1542</v>
      </c>
    </row>
    <row r="1864" ht="12" customHeight="1" spans="1:12">
      <c r="A1864" s="19">
        <v>1860</v>
      </c>
      <c r="B1864" s="16" t="s">
        <v>3254</v>
      </c>
      <c r="C1864" s="16" t="s">
        <v>3319</v>
      </c>
      <c r="D1864" s="17">
        <v>35</v>
      </c>
      <c r="E1864" s="17"/>
      <c r="F1864" s="17"/>
      <c r="G1864" s="18" t="str">
        <f t="shared" si="58"/>
        <v/>
      </c>
      <c r="H1864" s="17"/>
      <c r="I1864" s="17"/>
      <c r="J1864" s="17"/>
      <c r="K1864" s="18" t="str">
        <f t="shared" si="59"/>
        <v/>
      </c>
      <c r="L1864" s="22" t="s">
        <v>1484</v>
      </c>
    </row>
    <row r="1865" ht="12" customHeight="1" spans="1:12">
      <c r="A1865" s="15">
        <v>1861</v>
      </c>
      <c r="B1865" s="16" t="s">
        <v>3254</v>
      </c>
      <c r="C1865" s="16" t="s">
        <v>3320</v>
      </c>
      <c r="D1865" s="17">
        <v>1425</v>
      </c>
      <c r="E1865" s="17">
        <v>1425</v>
      </c>
      <c r="F1865" s="17"/>
      <c r="G1865" s="18">
        <f t="shared" si="58"/>
        <v>0</v>
      </c>
      <c r="H1865" s="17"/>
      <c r="I1865" s="17"/>
      <c r="J1865" s="17"/>
      <c r="K1865" s="18" t="str">
        <f t="shared" si="59"/>
        <v/>
      </c>
      <c r="L1865" s="22" t="s">
        <v>3321</v>
      </c>
    </row>
    <row r="1866" ht="12" customHeight="1" spans="1:12">
      <c r="A1866" s="19">
        <v>1862</v>
      </c>
      <c r="B1866" s="16" t="s">
        <v>3254</v>
      </c>
      <c r="C1866" s="16" t="s">
        <v>3322</v>
      </c>
      <c r="D1866" s="17">
        <v>3</v>
      </c>
      <c r="E1866" s="17"/>
      <c r="F1866" s="17"/>
      <c r="G1866" s="18" t="str">
        <f t="shared" si="58"/>
        <v/>
      </c>
      <c r="H1866" s="17"/>
      <c r="I1866" s="17"/>
      <c r="J1866" s="17"/>
      <c r="K1866" s="18" t="str">
        <f t="shared" si="59"/>
        <v/>
      </c>
      <c r="L1866" s="22" t="s">
        <v>1487</v>
      </c>
    </row>
    <row r="1867" ht="12" customHeight="1" spans="1:12">
      <c r="A1867" s="15">
        <v>1863</v>
      </c>
      <c r="B1867" s="16" t="s">
        <v>3254</v>
      </c>
      <c r="C1867" s="16" t="s">
        <v>3323</v>
      </c>
      <c r="D1867" s="17">
        <v>27.72</v>
      </c>
      <c r="E1867" s="17"/>
      <c r="F1867" s="17"/>
      <c r="G1867" s="18" t="str">
        <f t="shared" si="58"/>
        <v/>
      </c>
      <c r="H1867" s="17"/>
      <c r="I1867" s="17"/>
      <c r="J1867" s="17"/>
      <c r="K1867" s="18" t="str">
        <f t="shared" si="59"/>
        <v/>
      </c>
      <c r="L1867" s="22" t="s">
        <v>1489</v>
      </c>
    </row>
    <row r="1868" ht="12" customHeight="1" spans="1:12">
      <c r="A1868" s="19">
        <v>1864</v>
      </c>
      <c r="B1868" s="16" t="s">
        <v>3254</v>
      </c>
      <c r="C1868" s="16" t="s">
        <v>3324</v>
      </c>
      <c r="D1868" s="17">
        <v>16</v>
      </c>
      <c r="E1868" s="17"/>
      <c r="F1868" s="17"/>
      <c r="G1868" s="18" t="str">
        <f t="shared" si="58"/>
        <v/>
      </c>
      <c r="H1868" s="17"/>
      <c r="I1868" s="17"/>
      <c r="J1868" s="17"/>
      <c r="K1868" s="18" t="str">
        <f t="shared" si="59"/>
        <v/>
      </c>
      <c r="L1868" s="22" t="s">
        <v>1491</v>
      </c>
    </row>
    <row r="1869" ht="12" customHeight="1" spans="1:12">
      <c r="A1869" s="15">
        <v>1865</v>
      </c>
      <c r="B1869" s="16" t="s">
        <v>3254</v>
      </c>
      <c r="C1869" s="16" t="s">
        <v>3325</v>
      </c>
      <c r="D1869" s="17">
        <v>16</v>
      </c>
      <c r="E1869" s="17"/>
      <c r="F1869" s="17"/>
      <c r="G1869" s="18" t="str">
        <f t="shared" si="58"/>
        <v/>
      </c>
      <c r="H1869" s="17"/>
      <c r="I1869" s="17"/>
      <c r="J1869" s="17"/>
      <c r="K1869" s="18" t="str">
        <f t="shared" si="59"/>
        <v/>
      </c>
      <c r="L1869" s="22" t="s">
        <v>3326</v>
      </c>
    </row>
    <row r="1870" ht="12" customHeight="1" spans="1:12">
      <c r="A1870" s="19">
        <v>1866</v>
      </c>
      <c r="B1870" s="16" t="s">
        <v>3254</v>
      </c>
      <c r="C1870" s="16" t="s">
        <v>3327</v>
      </c>
      <c r="D1870" s="17">
        <v>0.0632</v>
      </c>
      <c r="E1870" s="17"/>
      <c r="F1870" s="17"/>
      <c r="G1870" s="18" t="str">
        <f t="shared" si="58"/>
        <v/>
      </c>
      <c r="H1870" s="17"/>
      <c r="I1870" s="17"/>
      <c r="J1870" s="17"/>
      <c r="K1870" s="18" t="str">
        <f t="shared" si="59"/>
        <v/>
      </c>
      <c r="L1870" s="22" t="s">
        <v>1493</v>
      </c>
    </row>
    <row r="1871" ht="12" customHeight="1" spans="1:12">
      <c r="A1871" s="15">
        <v>1867</v>
      </c>
      <c r="B1871" s="16" t="s">
        <v>3254</v>
      </c>
      <c r="C1871" s="16" t="s">
        <v>3328</v>
      </c>
      <c r="D1871" s="17">
        <v>15</v>
      </c>
      <c r="E1871" s="17"/>
      <c r="F1871" s="17"/>
      <c r="G1871" s="18" t="str">
        <f t="shared" si="58"/>
        <v/>
      </c>
      <c r="H1871" s="17"/>
      <c r="I1871" s="17"/>
      <c r="J1871" s="17"/>
      <c r="K1871" s="18" t="str">
        <f t="shared" si="59"/>
        <v/>
      </c>
      <c r="L1871" s="22" t="s">
        <v>1493</v>
      </c>
    </row>
    <row r="1872" ht="12" customHeight="1" spans="1:12">
      <c r="A1872" s="19">
        <v>1868</v>
      </c>
      <c r="B1872" s="16" t="s">
        <v>3254</v>
      </c>
      <c r="C1872" s="16" t="s">
        <v>3329</v>
      </c>
      <c r="D1872" s="17">
        <v>1.8</v>
      </c>
      <c r="E1872" s="17"/>
      <c r="F1872" s="17"/>
      <c r="G1872" s="18" t="str">
        <f t="shared" si="58"/>
        <v/>
      </c>
      <c r="H1872" s="17"/>
      <c r="I1872" s="17"/>
      <c r="J1872" s="17"/>
      <c r="K1872" s="18" t="str">
        <f t="shared" si="59"/>
        <v/>
      </c>
      <c r="L1872" s="22" t="s">
        <v>1493</v>
      </c>
    </row>
    <row r="1873" ht="12" customHeight="1" spans="1:12">
      <c r="A1873" s="15">
        <v>1869</v>
      </c>
      <c r="B1873" s="16" t="s">
        <v>3254</v>
      </c>
      <c r="C1873" s="16" t="s">
        <v>3330</v>
      </c>
      <c r="D1873" s="17">
        <v>0.84</v>
      </c>
      <c r="E1873" s="17"/>
      <c r="F1873" s="17"/>
      <c r="G1873" s="18" t="str">
        <f t="shared" si="58"/>
        <v/>
      </c>
      <c r="H1873" s="17"/>
      <c r="I1873" s="17"/>
      <c r="J1873" s="17"/>
      <c r="K1873" s="18" t="str">
        <f t="shared" si="59"/>
        <v/>
      </c>
      <c r="L1873" s="22" t="s">
        <v>1493</v>
      </c>
    </row>
    <row r="1874" ht="12" customHeight="1" spans="1:12">
      <c r="A1874" s="19">
        <v>1870</v>
      </c>
      <c r="B1874" s="16" t="s">
        <v>3254</v>
      </c>
      <c r="C1874" s="16" t="s">
        <v>3331</v>
      </c>
      <c r="D1874" s="17">
        <v>30</v>
      </c>
      <c r="E1874" s="17"/>
      <c r="F1874" s="17"/>
      <c r="G1874" s="18" t="str">
        <f t="shared" si="58"/>
        <v/>
      </c>
      <c r="H1874" s="17"/>
      <c r="I1874" s="17"/>
      <c r="J1874" s="17"/>
      <c r="K1874" s="18" t="str">
        <f t="shared" si="59"/>
        <v/>
      </c>
      <c r="L1874" s="22" t="s">
        <v>1493</v>
      </c>
    </row>
    <row r="1875" ht="12" customHeight="1" spans="1:12">
      <c r="A1875" s="15">
        <v>1871</v>
      </c>
      <c r="B1875" s="16" t="s">
        <v>3254</v>
      </c>
      <c r="C1875" s="16" t="s">
        <v>3332</v>
      </c>
      <c r="D1875" s="17">
        <v>100</v>
      </c>
      <c r="E1875" s="17"/>
      <c r="F1875" s="17"/>
      <c r="G1875" s="18" t="str">
        <f t="shared" si="58"/>
        <v/>
      </c>
      <c r="H1875" s="17"/>
      <c r="I1875" s="17"/>
      <c r="J1875" s="17"/>
      <c r="K1875" s="18" t="str">
        <f t="shared" si="59"/>
        <v/>
      </c>
      <c r="L1875" s="22" t="s">
        <v>1493</v>
      </c>
    </row>
    <row r="1876" ht="12" customHeight="1" spans="1:12">
      <c r="A1876" s="19">
        <v>1872</v>
      </c>
      <c r="B1876" s="16" t="s">
        <v>3254</v>
      </c>
      <c r="C1876" s="16" t="s">
        <v>3333</v>
      </c>
      <c r="D1876" s="17">
        <v>3</v>
      </c>
      <c r="E1876" s="17"/>
      <c r="F1876" s="17"/>
      <c r="G1876" s="18" t="str">
        <f t="shared" si="58"/>
        <v/>
      </c>
      <c r="H1876" s="17"/>
      <c r="I1876" s="17"/>
      <c r="J1876" s="17"/>
      <c r="K1876" s="18" t="str">
        <f t="shared" si="59"/>
        <v/>
      </c>
      <c r="L1876" s="22" t="s">
        <v>1493</v>
      </c>
    </row>
    <row r="1877" ht="12" customHeight="1" spans="1:12">
      <c r="A1877" s="15">
        <v>1873</v>
      </c>
      <c r="B1877" s="16" t="s">
        <v>3254</v>
      </c>
      <c r="C1877" s="16" t="s">
        <v>3334</v>
      </c>
      <c r="D1877" s="17">
        <v>3</v>
      </c>
      <c r="E1877" s="17"/>
      <c r="F1877" s="17"/>
      <c r="G1877" s="18" t="str">
        <f t="shared" si="58"/>
        <v/>
      </c>
      <c r="H1877" s="17"/>
      <c r="I1877" s="17"/>
      <c r="J1877" s="17"/>
      <c r="K1877" s="18" t="str">
        <f t="shared" si="59"/>
        <v/>
      </c>
      <c r="L1877" s="22" t="s">
        <v>1493</v>
      </c>
    </row>
    <row r="1878" ht="12" customHeight="1" spans="1:12">
      <c r="A1878" s="19">
        <v>1874</v>
      </c>
      <c r="B1878" s="16" t="s">
        <v>3254</v>
      </c>
      <c r="C1878" s="16" t="s">
        <v>3335</v>
      </c>
      <c r="D1878" s="17">
        <v>20</v>
      </c>
      <c r="E1878" s="17"/>
      <c r="F1878" s="17"/>
      <c r="G1878" s="18" t="str">
        <f t="shared" si="58"/>
        <v/>
      </c>
      <c r="H1878" s="17"/>
      <c r="I1878" s="17"/>
      <c r="J1878" s="17"/>
      <c r="K1878" s="18" t="str">
        <f t="shared" si="59"/>
        <v/>
      </c>
      <c r="L1878" s="22" t="s">
        <v>1493</v>
      </c>
    </row>
    <row r="1879" ht="12" customHeight="1" spans="1:12">
      <c r="A1879" s="15">
        <v>1875</v>
      </c>
      <c r="B1879" s="16" t="s">
        <v>3254</v>
      </c>
      <c r="C1879" s="16" t="s">
        <v>3336</v>
      </c>
      <c r="D1879" s="17">
        <v>15</v>
      </c>
      <c r="E1879" s="17"/>
      <c r="F1879" s="17"/>
      <c r="G1879" s="18" t="str">
        <f t="shared" si="58"/>
        <v/>
      </c>
      <c r="H1879" s="17"/>
      <c r="I1879" s="17"/>
      <c r="J1879" s="17"/>
      <c r="K1879" s="18" t="str">
        <f t="shared" si="59"/>
        <v/>
      </c>
      <c r="L1879" s="22" t="s">
        <v>1493</v>
      </c>
    </row>
    <row r="1880" ht="12" customHeight="1" spans="1:12">
      <c r="A1880" s="19">
        <v>1876</v>
      </c>
      <c r="B1880" s="16" t="s">
        <v>3254</v>
      </c>
      <c r="C1880" s="16" t="s">
        <v>3337</v>
      </c>
      <c r="D1880" s="17">
        <v>33.5292</v>
      </c>
      <c r="E1880" s="17"/>
      <c r="F1880" s="17"/>
      <c r="G1880" s="18" t="str">
        <f t="shared" si="58"/>
        <v/>
      </c>
      <c r="H1880" s="17"/>
      <c r="I1880" s="17"/>
      <c r="J1880" s="17"/>
      <c r="K1880" s="18" t="str">
        <f t="shared" si="59"/>
        <v/>
      </c>
      <c r="L1880" s="22" t="s">
        <v>1493</v>
      </c>
    </row>
    <row r="1881" ht="12" customHeight="1" spans="1:12">
      <c r="A1881" s="15">
        <v>1877</v>
      </c>
      <c r="B1881" s="16" t="s">
        <v>3254</v>
      </c>
      <c r="C1881" s="16" t="s">
        <v>3338</v>
      </c>
      <c r="D1881" s="17">
        <v>30</v>
      </c>
      <c r="E1881" s="17"/>
      <c r="F1881" s="17"/>
      <c r="G1881" s="18" t="str">
        <f t="shared" si="58"/>
        <v/>
      </c>
      <c r="H1881" s="17"/>
      <c r="I1881" s="17"/>
      <c r="J1881" s="17"/>
      <c r="K1881" s="18" t="str">
        <f t="shared" si="59"/>
        <v/>
      </c>
      <c r="L1881" s="22" t="s">
        <v>1493</v>
      </c>
    </row>
    <row r="1882" ht="12" customHeight="1" spans="1:12">
      <c r="A1882" s="19">
        <v>1878</v>
      </c>
      <c r="B1882" s="16" t="s">
        <v>3254</v>
      </c>
      <c r="C1882" s="16" t="s">
        <v>3339</v>
      </c>
      <c r="D1882" s="17">
        <v>8</v>
      </c>
      <c r="E1882" s="17">
        <v>8</v>
      </c>
      <c r="F1882" s="17"/>
      <c r="G1882" s="18">
        <f t="shared" si="58"/>
        <v>0</v>
      </c>
      <c r="H1882" s="17"/>
      <c r="I1882" s="17"/>
      <c r="J1882" s="17"/>
      <c r="K1882" s="18" t="str">
        <f t="shared" si="59"/>
        <v/>
      </c>
      <c r="L1882" s="22" t="s">
        <v>3340</v>
      </c>
    </row>
    <row r="1883" ht="12" customHeight="1" spans="1:12">
      <c r="A1883" s="15">
        <v>1879</v>
      </c>
      <c r="B1883" s="16" t="s">
        <v>3254</v>
      </c>
      <c r="C1883" s="16" t="s">
        <v>1728</v>
      </c>
      <c r="D1883" s="17">
        <v>78</v>
      </c>
      <c r="E1883" s="17"/>
      <c r="F1883" s="17"/>
      <c r="G1883" s="18" t="str">
        <f t="shared" si="58"/>
        <v/>
      </c>
      <c r="H1883" s="17"/>
      <c r="I1883" s="17"/>
      <c r="J1883" s="17"/>
      <c r="K1883" s="18" t="str">
        <f t="shared" si="59"/>
        <v/>
      </c>
      <c r="L1883" s="22" t="s">
        <v>1729</v>
      </c>
    </row>
    <row r="1884" ht="12" customHeight="1" spans="1:12">
      <c r="A1884" s="19">
        <v>1880</v>
      </c>
      <c r="B1884" s="16" t="s">
        <v>3254</v>
      </c>
      <c r="C1884" s="16" t="s">
        <v>3341</v>
      </c>
      <c r="D1884" s="17">
        <v>6.53</v>
      </c>
      <c r="E1884" s="17"/>
      <c r="F1884" s="17"/>
      <c r="G1884" s="18" t="str">
        <f t="shared" si="58"/>
        <v/>
      </c>
      <c r="H1884" s="17"/>
      <c r="I1884" s="17"/>
      <c r="J1884" s="17"/>
      <c r="K1884" s="18" t="str">
        <f t="shared" si="59"/>
        <v/>
      </c>
      <c r="L1884" s="22" t="s">
        <v>1513</v>
      </c>
    </row>
    <row r="1885" ht="12" customHeight="1" spans="1:12">
      <c r="A1885" s="15">
        <v>1881</v>
      </c>
      <c r="B1885" s="16" t="s">
        <v>3254</v>
      </c>
      <c r="C1885" s="16" t="s">
        <v>3342</v>
      </c>
      <c r="D1885" s="17">
        <v>3.25</v>
      </c>
      <c r="E1885" s="17"/>
      <c r="F1885" s="17"/>
      <c r="G1885" s="18" t="str">
        <f t="shared" si="58"/>
        <v/>
      </c>
      <c r="H1885" s="17"/>
      <c r="I1885" s="17"/>
      <c r="J1885" s="17"/>
      <c r="K1885" s="18" t="str">
        <f t="shared" si="59"/>
        <v/>
      </c>
      <c r="L1885" s="22" t="s">
        <v>3343</v>
      </c>
    </row>
    <row r="1886" ht="12" customHeight="1" spans="1:12">
      <c r="A1886" s="19">
        <v>1882</v>
      </c>
      <c r="B1886" s="16" t="s">
        <v>3254</v>
      </c>
      <c r="C1886" s="16" t="s">
        <v>3344</v>
      </c>
      <c r="D1886" s="17">
        <v>172</v>
      </c>
      <c r="E1886" s="17"/>
      <c r="F1886" s="17"/>
      <c r="G1886" s="18" t="str">
        <f t="shared" si="58"/>
        <v/>
      </c>
      <c r="H1886" s="17"/>
      <c r="I1886" s="17"/>
      <c r="J1886" s="17"/>
      <c r="K1886" s="18" t="str">
        <f t="shared" si="59"/>
        <v/>
      </c>
      <c r="L1886" s="22" t="s">
        <v>3345</v>
      </c>
    </row>
    <row r="1887" ht="12" customHeight="1" spans="1:12">
      <c r="A1887" s="15">
        <v>1883</v>
      </c>
      <c r="B1887" s="16" t="s">
        <v>3254</v>
      </c>
      <c r="C1887" s="16" t="s">
        <v>3346</v>
      </c>
      <c r="D1887" s="17">
        <v>30</v>
      </c>
      <c r="E1887" s="17"/>
      <c r="F1887" s="17"/>
      <c r="G1887" s="18" t="str">
        <f t="shared" si="58"/>
        <v/>
      </c>
      <c r="H1887" s="17"/>
      <c r="I1887" s="17"/>
      <c r="J1887" s="17"/>
      <c r="K1887" s="18" t="str">
        <f t="shared" si="59"/>
        <v/>
      </c>
      <c r="L1887" s="22" t="s">
        <v>1515</v>
      </c>
    </row>
    <row r="1888" ht="12" customHeight="1" spans="1:12">
      <c r="A1888" s="19">
        <v>1884</v>
      </c>
      <c r="B1888" s="16" t="s">
        <v>3254</v>
      </c>
      <c r="C1888" s="16" t="s">
        <v>3347</v>
      </c>
      <c r="D1888" s="17">
        <v>200</v>
      </c>
      <c r="E1888" s="17"/>
      <c r="F1888" s="17"/>
      <c r="G1888" s="18" t="str">
        <f t="shared" si="58"/>
        <v/>
      </c>
      <c r="H1888" s="17"/>
      <c r="I1888" s="17"/>
      <c r="J1888" s="17"/>
      <c r="K1888" s="18" t="str">
        <f t="shared" si="59"/>
        <v/>
      </c>
      <c r="L1888" s="22" t="s">
        <v>1517</v>
      </c>
    </row>
    <row r="1889" ht="12" customHeight="1" spans="1:12">
      <c r="A1889" s="15">
        <v>1885</v>
      </c>
      <c r="B1889" s="16" t="s">
        <v>3254</v>
      </c>
      <c r="C1889" s="16" t="s">
        <v>3348</v>
      </c>
      <c r="D1889" s="17">
        <v>57</v>
      </c>
      <c r="E1889" s="17"/>
      <c r="F1889" s="17"/>
      <c r="G1889" s="18" t="str">
        <f t="shared" si="58"/>
        <v/>
      </c>
      <c r="H1889" s="17"/>
      <c r="I1889" s="17"/>
      <c r="J1889" s="17"/>
      <c r="K1889" s="18" t="str">
        <f t="shared" si="59"/>
        <v/>
      </c>
      <c r="L1889" s="22" t="s">
        <v>1519</v>
      </c>
    </row>
    <row r="1890" ht="12" customHeight="1" spans="1:12">
      <c r="A1890" s="19">
        <v>1886</v>
      </c>
      <c r="B1890" s="16" t="s">
        <v>3254</v>
      </c>
      <c r="C1890" s="16" t="s">
        <v>3349</v>
      </c>
      <c r="D1890" s="17">
        <v>62</v>
      </c>
      <c r="E1890" s="17">
        <v>62</v>
      </c>
      <c r="F1890" s="17"/>
      <c r="G1890" s="18">
        <f t="shared" si="58"/>
        <v>0</v>
      </c>
      <c r="H1890" s="17"/>
      <c r="I1890" s="17"/>
      <c r="J1890" s="17"/>
      <c r="K1890" s="18" t="str">
        <f t="shared" si="59"/>
        <v/>
      </c>
      <c r="L1890" s="22" t="s">
        <v>3350</v>
      </c>
    </row>
    <row r="1891" ht="12" customHeight="1" spans="1:12">
      <c r="A1891" s="15">
        <v>1887</v>
      </c>
      <c r="B1891" s="16" t="s">
        <v>3254</v>
      </c>
      <c r="C1891" s="16" t="s">
        <v>3351</v>
      </c>
      <c r="D1891" s="17">
        <v>12615</v>
      </c>
      <c r="E1891" s="17"/>
      <c r="F1891" s="17"/>
      <c r="G1891" s="18" t="str">
        <f t="shared" si="58"/>
        <v/>
      </c>
      <c r="H1891" s="17"/>
      <c r="I1891" s="17"/>
      <c r="J1891" s="17"/>
      <c r="K1891" s="18" t="str">
        <f t="shared" si="59"/>
        <v/>
      </c>
      <c r="L1891" s="22" t="s">
        <v>987</v>
      </c>
    </row>
    <row r="1892" ht="12" customHeight="1" spans="1:12">
      <c r="A1892" s="19">
        <v>1888</v>
      </c>
      <c r="B1892" s="16" t="s">
        <v>3254</v>
      </c>
      <c r="C1892" s="16" t="s">
        <v>3352</v>
      </c>
      <c r="D1892" s="17">
        <v>65</v>
      </c>
      <c r="E1892" s="17"/>
      <c r="F1892" s="17"/>
      <c r="G1892" s="18" t="str">
        <f t="shared" si="58"/>
        <v/>
      </c>
      <c r="H1892" s="17"/>
      <c r="I1892" s="17"/>
      <c r="J1892" s="17"/>
      <c r="K1892" s="18" t="str">
        <f t="shared" si="59"/>
        <v/>
      </c>
      <c r="L1892" s="22" t="s">
        <v>945</v>
      </c>
    </row>
    <row r="1893" ht="12" customHeight="1" spans="1:12">
      <c r="A1893" s="15">
        <v>1889</v>
      </c>
      <c r="B1893" s="16" t="s">
        <v>3254</v>
      </c>
      <c r="C1893" s="16" t="s">
        <v>3353</v>
      </c>
      <c r="D1893" s="17">
        <v>12.6</v>
      </c>
      <c r="E1893" s="17"/>
      <c r="F1893" s="17"/>
      <c r="G1893" s="18" t="str">
        <f t="shared" si="58"/>
        <v/>
      </c>
      <c r="H1893" s="17"/>
      <c r="I1893" s="17"/>
      <c r="J1893" s="17"/>
      <c r="K1893" s="18" t="str">
        <f t="shared" si="59"/>
        <v/>
      </c>
      <c r="L1893" s="22" t="s">
        <v>3354</v>
      </c>
    </row>
    <row r="1894" ht="12" customHeight="1" spans="1:12">
      <c r="A1894" s="19">
        <v>1890</v>
      </c>
      <c r="B1894" s="16" t="s">
        <v>3254</v>
      </c>
      <c r="C1894" s="16" t="s">
        <v>3355</v>
      </c>
      <c r="D1894" s="17">
        <v>214.06</v>
      </c>
      <c r="E1894" s="17">
        <v>107.03</v>
      </c>
      <c r="F1894" s="17"/>
      <c r="G1894" s="18">
        <f t="shared" si="58"/>
        <v>0</v>
      </c>
      <c r="H1894" s="17"/>
      <c r="I1894" s="17"/>
      <c r="J1894" s="17"/>
      <c r="K1894" s="18" t="str">
        <f t="shared" si="59"/>
        <v/>
      </c>
      <c r="L1894" s="22" t="s">
        <v>3356</v>
      </c>
    </row>
    <row r="1895" ht="12" customHeight="1" spans="1:12">
      <c r="A1895" s="15">
        <v>1891</v>
      </c>
      <c r="B1895" s="16" t="s">
        <v>3254</v>
      </c>
      <c r="C1895" s="16" t="s">
        <v>3357</v>
      </c>
      <c r="D1895" s="17">
        <v>10</v>
      </c>
      <c r="E1895" s="17"/>
      <c r="F1895" s="17"/>
      <c r="G1895" s="18" t="str">
        <f t="shared" si="58"/>
        <v/>
      </c>
      <c r="H1895" s="17"/>
      <c r="I1895" s="17"/>
      <c r="J1895" s="17"/>
      <c r="K1895" s="18" t="str">
        <f t="shared" si="59"/>
        <v/>
      </c>
      <c r="L1895" s="22" t="s">
        <v>690</v>
      </c>
    </row>
    <row r="1896" ht="12" customHeight="1" spans="1:12">
      <c r="A1896" s="19">
        <v>1892</v>
      </c>
      <c r="B1896" s="16" t="s">
        <v>3254</v>
      </c>
      <c r="C1896" s="16" t="s">
        <v>3358</v>
      </c>
      <c r="D1896" s="17">
        <v>5</v>
      </c>
      <c r="E1896" s="17">
        <v>5</v>
      </c>
      <c r="F1896" s="17"/>
      <c r="G1896" s="18">
        <f t="shared" si="58"/>
        <v>0</v>
      </c>
      <c r="H1896" s="17"/>
      <c r="I1896" s="17"/>
      <c r="J1896" s="17"/>
      <c r="K1896" s="18" t="str">
        <f t="shared" si="59"/>
        <v/>
      </c>
      <c r="L1896" s="22" t="s">
        <v>690</v>
      </c>
    </row>
    <row r="1897" ht="12" customHeight="1" spans="1:12">
      <c r="A1897" s="15">
        <v>1893</v>
      </c>
      <c r="B1897" s="16" t="s">
        <v>3254</v>
      </c>
      <c r="C1897" s="16" t="s">
        <v>3359</v>
      </c>
      <c r="D1897" s="17">
        <v>173.3</v>
      </c>
      <c r="E1897" s="17"/>
      <c r="F1897" s="17"/>
      <c r="G1897" s="18" t="str">
        <f t="shared" si="58"/>
        <v/>
      </c>
      <c r="H1897" s="17"/>
      <c r="I1897" s="17"/>
      <c r="J1897" s="17"/>
      <c r="K1897" s="18" t="str">
        <f t="shared" si="59"/>
        <v/>
      </c>
      <c r="L1897" s="22" t="s">
        <v>3360</v>
      </c>
    </row>
    <row r="1898" ht="12" customHeight="1" spans="1:12">
      <c r="A1898" s="19">
        <v>1894</v>
      </c>
      <c r="B1898" s="16" t="s">
        <v>3254</v>
      </c>
      <c r="C1898" s="16" t="s">
        <v>3361</v>
      </c>
      <c r="D1898" s="17"/>
      <c r="E1898" s="17"/>
      <c r="F1898" s="17"/>
      <c r="G1898" s="18" t="str">
        <f t="shared" si="58"/>
        <v/>
      </c>
      <c r="H1898" s="17"/>
      <c r="I1898" s="17">
        <v>0.004305</v>
      </c>
      <c r="J1898" s="17">
        <v>0.004305</v>
      </c>
      <c r="K1898" s="18">
        <f t="shared" si="59"/>
        <v>1</v>
      </c>
      <c r="L1898" s="22" t="s">
        <v>3362</v>
      </c>
    </row>
    <row r="1899" ht="12" customHeight="1" spans="1:12">
      <c r="A1899" s="15">
        <v>1895</v>
      </c>
      <c r="B1899" s="16" t="s">
        <v>3254</v>
      </c>
      <c r="C1899" s="16" t="s">
        <v>3363</v>
      </c>
      <c r="D1899" s="17"/>
      <c r="E1899" s="17"/>
      <c r="F1899" s="17"/>
      <c r="G1899" s="18" t="str">
        <f t="shared" si="58"/>
        <v/>
      </c>
      <c r="H1899" s="17"/>
      <c r="I1899" s="17">
        <v>86.1</v>
      </c>
      <c r="J1899" s="17">
        <v>86.1</v>
      </c>
      <c r="K1899" s="18">
        <f t="shared" si="59"/>
        <v>1</v>
      </c>
      <c r="L1899" s="22" t="s">
        <v>3362</v>
      </c>
    </row>
    <row r="1900" ht="12" customHeight="1" spans="1:12">
      <c r="A1900" s="19">
        <v>1896</v>
      </c>
      <c r="B1900" s="16" t="s">
        <v>3254</v>
      </c>
      <c r="C1900" s="16" t="s">
        <v>3364</v>
      </c>
      <c r="D1900" s="17"/>
      <c r="E1900" s="17"/>
      <c r="F1900" s="17"/>
      <c r="G1900" s="18" t="str">
        <f t="shared" si="58"/>
        <v/>
      </c>
      <c r="H1900" s="17"/>
      <c r="I1900" s="17">
        <v>98.990301</v>
      </c>
      <c r="J1900" s="17">
        <v>98.990301</v>
      </c>
      <c r="K1900" s="18">
        <f t="shared" si="59"/>
        <v>1</v>
      </c>
      <c r="L1900" s="22" t="s">
        <v>3365</v>
      </c>
    </row>
    <row r="1901" ht="12" customHeight="1" spans="1:12">
      <c r="A1901" s="15">
        <v>1897</v>
      </c>
      <c r="B1901" s="16" t="s">
        <v>3254</v>
      </c>
      <c r="C1901" s="16" t="s">
        <v>3366</v>
      </c>
      <c r="D1901" s="17"/>
      <c r="E1901" s="17"/>
      <c r="F1901" s="17"/>
      <c r="G1901" s="18" t="str">
        <f t="shared" si="58"/>
        <v/>
      </c>
      <c r="H1901" s="17"/>
      <c r="I1901" s="17">
        <v>1000</v>
      </c>
      <c r="J1901" s="17"/>
      <c r="K1901" s="18">
        <f t="shared" si="59"/>
        <v>0</v>
      </c>
      <c r="L1901" s="22" t="s">
        <v>3367</v>
      </c>
    </row>
    <row r="1902" ht="12" customHeight="1" spans="1:12">
      <c r="A1902" s="19">
        <v>1898</v>
      </c>
      <c r="B1902" s="16" t="s">
        <v>3254</v>
      </c>
      <c r="C1902" s="16" t="s">
        <v>3368</v>
      </c>
      <c r="D1902" s="17"/>
      <c r="E1902" s="17"/>
      <c r="F1902" s="17"/>
      <c r="G1902" s="18" t="str">
        <f t="shared" si="58"/>
        <v/>
      </c>
      <c r="H1902" s="17"/>
      <c r="I1902" s="17">
        <v>35.7564</v>
      </c>
      <c r="J1902" s="17">
        <v>35.7564</v>
      </c>
      <c r="K1902" s="18">
        <f t="shared" si="59"/>
        <v>1</v>
      </c>
      <c r="L1902" s="22" t="s">
        <v>3367</v>
      </c>
    </row>
    <row r="1903" ht="12" customHeight="1" spans="1:12">
      <c r="A1903" s="15">
        <v>1899</v>
      </c>
      <c r="B1903" s="16" t="s">
        <v>3254</v>
      </c>
      <c r="C1903" s="16" t="s">
        <v>3369</v>
      </c>
      <c r="D1903" s="17"/>
      <c r="E1903" s="17"/>
      <c r="F1903" s="17"/>
      <c r="G1903" s="18" t="str">
        <f t="shared" si="58"/>
        <v/>
      </c>
      <c r="H1903" s="17"/>
      <c r="I1903" s="17">
        <v>0.0276</v>
      </c>
      <c r="J1903" s="17">
        <v>0.0276</v>
      </c>
      <c r="K1903" s="18">
        <f t="shared" si="59"/>
        <v>1</v>
      </c>
      <c r="L1903" s="22" t="s">
        <v>3259</v>
      </c>
    </row>
    <row r="1904" ht="12" customHeight="1" spans="1:12">
      <c r="A1904" s="19">
        <v>1900</v>
      </c>
      <c r="B1904" s="16" t="s">
        <v>3254</v>
      </c>
      <c r="C1904" s="16" t="s">
        <v>3370</v>
      </c>
      <c r="D1904" s="17"/>
      <c r="E1904" s="17"/>
      <c r="F1904" s="17"/>
      <c r="G1904" s="18" t="str">
        <f t="shared" si="58"/>
        <v/>
      </c>
      <c r="H1904" s="17"/>
      <c r="I1904" s="17">
        <v>552</v>
      </c>
      <c r="J1904" s="17">
        <v>552</v>
      </c>
      <c r="K1904" s="18">
        <f t="shared" si="59"/>
        <v>1</v>
      </c>
      <c r="L1904" s="22" t="s">
        <v>3259</v>
      </c>
    </row>
    <row r="1905" ht="12" customHeight="1" spans="1:12">
      <c r="A1905" s="15">
        <v>1901</v>
      </c>
      <c r="B1905" s="16" t="s">
        <v>3254</v>
      </c>
      <c r="C1905" s="16" t="s">
        <v>3371</v>
      </c>
      <c r="D1905" s="17"/>
      <c r="E1905" s="17"/>
      <c r="F1905" s="17"/>
      <c r="G1905" s="18" t="str">
        <f t="shared" si="58"/>
        <v/>
      </c>
      <c r="H1905" s="17"/>
      <c r="I1905" s="17">
        <v>0.019692</v>
      </c>
      <c r="J1905" s="17">
        <v>0.019692</v>
      </c>
      <c r="K1905" s="18">
        <f t="shared" si="59"/>
        <v>1</v>
      </c>
      <c r="L1905" s="22" t="s">
        <v>3259</v>
      </c>
    </row>
    <row r="1906" ht="12" customHeight="1" spans="1:12">
      <c r="A1906" s="19">
        <v>1902</v>
      </c>
      <c r="B1906" s="16" t="s">
        <v>3254</v>
      </c>
      <c r="C1906" s="16" t="s">
        <v>3372</v>
      </c>
      <c r="D1906" s="17"/>
      <c r="E1906" s="17"/>
      <c r="F1906" s="17"/>
      <c r="G1906" s="18" t="str">
        <f t="shared" si="58"/>
        <v/>
      </c>
      <c r="H1906" s="17"/>
      <c r="I1906" s="17">
        <v>0.85</v>
      </c>
      <c r="J1906" s="17"/>
      <c r="K1906" s="18">
        <f t="shared" si="59"/>
        <v>0</v>
      </c>
      <c r="L1906" s="22" t="s">
        <v>3367</v>
      </c>
    </row>
    <row r="1907" ht="12" customHeight="1" spans="1:12">
      <c r="A1907" s="15">
        <v>1903</v>
      </c>
      <c r="B1907" s="16" t="s">
        <v>3254</v>
      </c>
      <c r="C1907" s="16" t="s">
        <v>3373</v>
      </c>
      <c r="D1907" s="17"/>
      <c r="E1907" s="17"/>
      <c r="F1907" s="17"/>
      <c r="G1907" s="18" t="str">
        <f t="shared" si="58"/>
        <v/>
      </c>
      <c r="H1907" s="17">
        <v>6700</v>
      </c>
      <c r="I1907" s="17"/>
      <c r="J1907" s="17"/>
      <c r="K1907" s="18" t="str">
        <f t="shared" si="59"/>
        <v/>
      </c>
      <c r="L1907" s="22" t="s">
        <v>690</v>
      </c>
    </row>
    <row r="1908" ht="12" customHeight="1" spans="1:12">
      <c r="A1908" s="19">
        <v>1904</v>
      </c>
      <c r="B1908" s="16" t="s">
        <v>3254</v>
      </c>
      <c r="C1908" s="16" t="s">
        <v>3374</v>
      </c>
      <c r="D1908" s="17"/>
      <c r="E1908" s="17"/>
      <c r="F1908" s="17"/>
      <c r="G1908" s="18" t="str">
        <f t="shared" si="58"/>
        <v/>
      </c>
      <c r="H1908" s="17">
        <v>2372</v>
      </c>
      <c r="I1908" s="17">
        <v>945.8576</v>
      </c>
      <c r="J1908" s="17">
        <v>945.8576</v>
      </c>
      <c r="K1908" s="18">
        <f t="shared" si="59"/>
        <v>1</v>
      </c>
      <c r="L1908" s="22" t="s">
        <v>690</v>
      </c>
    </row>
    <row r="1909" ht="12" customHeight="1" spans="1:12">
      <c r="A1909" s="15">
        <v>1905</v>
      </c>
      <c r="B1909" s="16" t="s">
        <v>3254</v>
      </c>
      <c r="C1909" s="16" t="s">
        <v>3375</v>
      </c>
      <c r="D1909" s="17"/>
      <c r="E1909" s="17"/>
      <c r="F1909" s="17"/>
      <c r="G1909" s="18" t="str">
        <f t="shared" si="58"/>
        <v/>
      </c>
      <c r="H1909" s="17">
        <v>7</v>
      </c>
      <c r="I1909" s="17"/>
      <c r="J1909" s="17"/>
      <c r="K1909" s="18" t="str">
        <f t="shared" si="59"/>
        <v/>
      </c>
      <c r="L1909" s="22" t="s">
        <v>1650</v>
      </c>
    </row>
    <row r="1910" ht="12" customHeight="1" spans="1:12">
      <c r="A1910" s="19">
        <v>1906</v>
      </c>
      <c r="B1910" s="16" t="s">
        <v>3254</v>
      </c>
      <c r="C1910" s="16" t="s">
        <v>3376</v>
      </c>
      <c r="D1910" s="17"/>
      <c r="E1910" s="17"/>
      <c r="F1910" s="17"/>
      <c r="G1910" s="18" t="str">
        <f t="shared" si="58"/>
        <v/>
      </c>
      <c r="H1910" s="17">
        <v>0.54</v>
      </c>
      <c r="I1910" s="17"/>
      <c r="J1910" s="17"/>
      <c r="K1910" s="18" t="str">
        <f t="shared" si="59"/>
        <v/>
      </c>
      <c r="L1910" s="22" t="s">
        <v>1659</v>
      </c>
    </row>
    <row r="1911" ht="12" customHeight="1" spans="1:12">
      <c r="A1911" s="15">
        <v>1907</v>
      </c>
      <c r="B1911" s="16" t="s">
        <v>3254</v>
      </c>
      <c r="C1911" s="16" t="s">
        <v>3377</v>
      </c>
      <c r="D1911" s="17"/>
      <c r="E1911" s="17"/>
      <c r="F1911" s="17"/>
      <c r="G1911" s="18" t="str">
        <f t="shared" si="58"/>
        <v/>
      </c>
      <c r="H1911" s="17">
        <v>3000</v>
      </c>
      <c r="I1911" s="17"/>
      <c r="J1911" s="17"/>
      <c r="K1911" s="18" t="str">
        <f t="shared" si="59"/>
        <v/>
      </c>
      <c r="L1911" s="22" t="s">
        <v>1195</v>
      </c>
    </row>
    <row r="1912" ht="12" customHeight="1" spans="1:12">
      <c r="A1912" s="19">
        <v>1908</v>
      </c>
      <c r="B1912" s="16" t="s">
        <v>3254</v>
      </c>
      <c r="C1912" s="16" t="s">
        <v>3378</v>
      </c>
      <c r="D1912" s="17"/>
      <c r="E1912" s="17"/>
      <c r="F1912" s="17"/>
      <c r="G1912" s="18" t="str">
        <f t="shared" si="58"/>
        <v/>
      </c>
      <c r="H1912" s="17">
        <v>8</v>
      </c>
      <c r="I1912" s="17"/>
      <c r="J1912" s="17"/>
      <c r="K1912" s="18" t="str">
        <f t="shared" si="59"/>
        <v/>
      </c>
      <c r="L1912" s="22" t="s">
        <v>1652</v>
      </c>
    </row>
    <row r="1913" ht="12" customHeight="1" spans="1:12">
      <c r="A1913" s="15">
        <v>1909</v>
      </c>
      <c r="B1913" s="16" t="s">
        <v>3254</v>
      </c>
      <c r="C1913" s="16" t="s">
        <v>1780</v>
      </c>
      <c r="D1913" s="17"/>
      <c r="E1913" s="17"/>
      <c r="F1913" s="17"/>
      <c r="G1913" s="18" t="str">
        <f t="shared" si="58"/>
        <v/>
      </c>
      <c r="H1913" s="17">
        <v>5.6</v>
      </c>
      <c r="I1913" s="17"/>
      <c r="J1913" s="17"/>
      <c r="K1913" s="18" t="str">
        <f t="shared" si="59"/>
        <v/>
      </c>
      <c r="L1913" s="22" t="s">
        <v>1781</v>
      </c>
    </row>
    <row r="1914" ht="12" customHeight="1" spans="1:12">
      <c r="A1914" s="19">
        <v>1910</v>
      </c>
      <c r="B1914" s="16" t="s">
        <v>3254</v>
      </c>
      <c r="C1914" s="16" t="s">
        <v>3379</v>
      </c>
      <c r="D1914" s="17"/>
      <c r="E1914" s="17"/>
      <c r="F1914" s="17"/>
      <c r="G1914" s="18" t="str">
        <f t="shared" si="58"/>
        <v/>
      </c>
      <c r="H1914" s="17">
        <v>25.085</v>
      </c>
      <c r="I1914" s="17">
        <v>25.085</v>
      </c>
      <c r="J1914" s="17">
        <v>25.085</v>
      </c>
      <c r="K1914" s="18">
        <f t="shared" si="59"/>
        <v>1</v>
      </c>
      <c r="L1914" s="22" t="s">
        <v>3380</v>
      </c>
    </row>
    <row r="1915" ht="12" customHeight="1" spans="1:12">
      <c r="A1915" s="15">
        <v>1911</v>
      </c>
      <c r="B1915" s="16" t="s">
        <v>3254</v>
      </c>
      <c r="C1915" s="16" t="s">
        <v>3381</v>
      </c>
      <c r="D1915" s="17"/>
      <c r="E1915" s="17"/>
      <c r="F1915" s="17"/>
      <c r="G1915" s="18" t="str">
        <f t="shared" si="58"/>
        <v/>
      </c>
      <c r="H1915" s="17"/>
      <c r="I1915" s="17">
        <v>21.3575</v>
      </c>
      <c r="J1915" s="17">
        <v>21.3575</v>
      </c>
      <c r="K1915" s="18">
        <f t="shared" si="59"/>
        <v>1</v>
      </c>
      <c r="L1915" s="22" t="s">
        <v>3382</v>
      </c>
    </row>
    <row r="1916" ht="12" customHeight="1" spans="1:12">
      <c r="A1916" s="19">
        <v>1912</v>
      </c>
      <c r="B1916" s="16" t="s">
        <v>3254</v>
      </c>
      <c r="C1916" s="16" t="s">
        <v>3383</v>
      </c>
      <c r="D1916" s="17"/>
      <c r="E1916" s="17"/>
      <c r="F1916" s="17"/>
      <c r="G1916" s="18" t="str">
        <f t="shared" si="58"/>
        <v/>
      </c>
      <c r="H1916" s="17">
        <v>342.6252</v>
      </c>
      <c r="I1916" s="17">
        <v>342.6252</v>
      </c>
      <c r="J1916" s="17">
        <v>342.6252</v>
      </c>
      <c r="K1916" s="18">
        <f t="shared" si="59"/>
        <v>1</v>
      </c>
      <c r="L1916" s="22" t="s">
        <v>3384</v>
      </c>
    </row>
    <row r="1917" ht="12" customHeight="1" spans="1:12">
      <c r="A1917" s="15">
        <v>1913</v>
      </c>
      <c r="B1917" s="16" t="s">
        <v>3254</v>
      </c>
      <c r="C1917" s="16" t="s">
        <v>3385</v>
      </c>
      <c r="D1917" s="17"/>
      <c r="E1917" s="17"/>
      <c r="F1917" s="17"/>
      <c r="G1917" s="18" t="str">
        <f t="shared" si="58"/>
        <v/>
      </c>
      <c r="H1917" s="17">
        <v>89.8796</v>
      </c>
      <c r="I1917" s="17">
        <v>89.8796</v>
      </c>
      <c r="J1917" s="17">
        <v>89.8796</v>
      </c>
      <c r="K1917" s="18">
        <f t="shared" si="59"/>
        <v>1</v>
      </c>
      <c r="L1917" s="22" t="s">
        <v>3386</v>
      </c>
    </row>
    <row r="1918" ht="12" customHeight="1" spans="1:12">
      <c r="A1918" s="19">
        <v>1914</v>
      </c>
      <c r="B1918" s="16" t="s">
        <v>3254</v>
      </c>
      <c r="C1918" s="16" t="s">
        <v>3387</v>
      </c>
      <c r="D1918" s="17"/>
      <c r="E1918" s="17"/>
      <c r="F1918" s="17"/>
      <c r="G1918" s="18" t="str">
        <f t="shared" si="58"/>
        <v/>
      </c>
      <c r="H1918" s="17">
        <v>16.2221</v>
      </c>
      <c r="I1918" s="17">
        <v>16.2221</v>
      </c>
      <c r="J1918" s="17">
        <v>16.2221</v>
      </c>
      <c r="K1918" s="18">
        <f t="shared" si="59"/>
        <v>1</v>
      </c>
      <c r="L1918" s="22" t="s">
        <v>3388</v>
      </c>
    </row>
    <row r="1919" ht="12" customHeight="1" spans="1:12">
      <c r="A1919" s="15">
        <v>1915</v>
      </c>
      <c r="B1919" s="16" t="s">
        <v>3254</v>
      </c>
      <c r="C1919" s="16" t="s">
        <v>3389</v>
      </c>
      <c r="D1919" s="17"/>
      <c r="E1919" s="17"/>
      <c r="F1919" s="17"/>
      <c r="G1919" s="18" t="str">
        <f t="shared" si="58"/>
        <v/>
      </c>
      <c r="H1919" s="17"/>
      <c r="I1919" s="17">
        <v>65.6717</v>
      </c>
      <c r="J1919" s="17">
        <v>65.6717</v>
      </c>
      <c r="K1919" s="18">
        <f t="shared" si="59"/>
        <v>1</v>
      </c>
      <c r="L1919" s="22" t="s">
        <v>3390</v>
      </c>
    </row>
    <row r="1920" ht="12" customHeight="1" spans="1:12">
      <c r="A1920" s="19">
        <v>1916</v>
      </c>
      <c r="B1920" s="16" t="s">
        <v>3254</v>
      </c>
      <c r="C1920" s="16" t="s">
        <v>3391</v>
      </c>
      <c r="D1920" s="17"/>
      <c r="E1920" s="17"/>
      <c r="F1920" s="17"/>
      <c r="G1920" s="18" t="str">
        <f t="shared" si="58"/>
        <v/>
      </c>
      <c r="H1920" s="17">
        <v>1300</v>
      </c>
      <c r="I1920" s="17">
        <v>163.601498</v>
      </c>
      <c r="J1920" s="17"/>
      <c r="K1920" s="18">
        <f t="shared" si="59"/>
        <v>0</v>
      </c>
      <c r="L1920" s="22" t="s">
        <v>690</v>
      </c>
    </row>
    <row r="1921" ht="12" customHeight="1" spans="1:12">
      <c r="A1921" s="15">
        <v>1917</v>
      </c>
      <c r="B1921" s="16" t="s">
        <v>3392</v>
      </c>
      <c r="C1921" s="16" t="s">
        <v>988</v>
      </c>
      <c r="D1921" s="17">
        <v>15.1744</v>
      </c>
      <c r="E1921" s="17"/>
      <c r="F1921" s="17"/>
      <c r="G1921" s="18" t="str">
        <f t="shared" si="58"/>
        <v/>
      </c>
      <c r="H1921" s="17"/>
      <c r="I1921" s="17"/>
      <c r="J1921" s="17"/>
      <c r="K1921" s="18" t="str">
        <f t="shared" si="59"/>
        <v/>
      </c>
      <c r="L1921" s="22" t="s">
        <v>989</v>
      </c>
    </row>
    <row r="1922" ht="12" customHeight="1" spans="1:12">
      <c r="A1922" s="19">
        <v>1918</v>
      </c>
      <c r="B1922" s="16" t="s">
        <v>3392</v>
      </c>
      <c r="C1922" s="16" t="s">
        <v>3393</v>
      </c>
      <c r="D1922" s="17">
        <v>53</v>
      </c>
      <c r="E1922" s="17"/>
      <c r="F1922" s="17"/>
      <c r="G1922" s="18" t="str">
        <f t="shared" si="58"/>
        <v/>
      </c>
      <c r="H1922" s="17"/>
      <c r="I1922" s="17"/>
      <c r="J1922" s="17"/>
      <c r="K1922" s="18" t="str">
        <f t="shared" si="59"/>
        <v/>
      </c>
      <c r="L1922" s="22" t="s">
        <v>991</v>
      </c>
    </row>
    <row r="1923" ht="12" customHeight="1" spans="1:12">
      <c r="A1923" s="15">
        <v>1919</v>
      </c>
      <c r="B1923" s="16" t="s">
        <v>3392</v>
      </c>
      <c r="C1923" s="16" t="s">
        <v>3394</v>
      </c>
      <c r="D1923" s="17">
        <v>60</v>
      </c>
      <c r="E1923" s="17"/>
      <c r="F1923" s="17"/>
      <c r="G1923" s="18" t="str">
        <f t="shared" si="58"/>
        <v/>
      </c>
      <c r="H1923" s="17"/>
      <c r="I1923" s="17"/>
      <c r="J1923" s="17"/>
      <c r="K1923" s="18" t="str">
        <f t="shared" si="59"/>
        <v/>
      </c>
      <c r="L1923" s="22" t="s">
        <v>2568</v>
      </c>
    </row>
    <row r="1924" ht="12" customHeight="1" spans="1:12">
      <c r="A1924" s="19">
        <v>1920</v>
      </c>
      <c r="B1924" s="16" t="s">
        <v>3392</v>
      </c>
      <c r="C1924" s="16" t="s">
        <v>3395</v>
      </c>
      <c r="D1924" s="17">
        <v>22</v>
      </c>
      <c r="E1924" s="17"/>
      <c r="F1924" s="17"/>
      <c r="G1924" s="18" t="str">
        <f t="shared" si="58"/>
        <v/>
      </c>
      <c r="H1924" s="17"/>
      <c r="I1924" s="17"/>
      <c r="J1924" s="17"/>
      <c r="K1924" s="18" t="str">
        <f t="shared" si="59"/>
        <v/>
      </c>
      <c r="L1924" s="22" t="s">
        <v>993</v>
      </c>
    </row>
    <row r="1925" ht="12" customHeight="1" spans="1:12">
      <c r="A1925" s="15">
        <v>1921</v>
      </c>
      <c r="B1925" s="16" t="s">
        <v>3392</v>
      </c>
      <c r="C1925" s="16" t="s">
        <v>994</v>
      </c>
      <c r="D1925" s="17">
        <v>32</v>
      </c>
      <c r="E1925" s="17"/>
      <c r="F1925" s="17"/>
      <c r="G1925" s="18" t="str">
        <f t="shared" ref="G1925:G1988" si="60">IF(E1925=0,"",F1925/E1925)</f>
        <v/>
      </c>
      <c r="H1925" s="17"/>
      <c r="I1925" s="17"/>
      <c r="J1925" s="17"/>
      <c r="K1925" s="18" t="str">
        <f t="shared" ref="K1925:K1988" si="61">IF(I1925=0,"",J1925/I1925)</f>
        <v/>
      </c>
      <c r="L1925" s="22" t="s">
        <v>995</v>
      </c>
    </row>
    <row r="1926" ht="12" customHeight="1" spans="1:12">
      <c r="A1926" s="19">
        <v>1922</v>
      </c>
      <c r="B1926" s="16" t="s">
        <v>3392</v>
      </c>
      <c r="C1926" s="16" t="s">
        <v>996</v>
      </c>
      <c r="D1926" s="17">
        <v>131</v>
      </c>
      <c r="E1926" s="17"/>
      <c r="F1926" s="17"/>
      <c r="G1926" s="18" t="str">
        <f t="shared" si="60"/>
        <v/>
      </c>
      <c r="H1926" s="17"/>
      <c r="I1926" s="17"/>
      <c r="J1926" s="17"/>
      <c r="K1926" s="18" t="str">
        <f t="shared" si="61"/>
        <v/>
      </c>
      <c r="L1926" s="22" t="s">
        <v>997</v>
      </c>
    </row>
    <row r="1927" ht="12" customHeight="1" spans="1:12">
      <c r="A1927" s="15">
        <v>1923</v>
      </c>
      <c r="B1927" s="16" t="s">
        <v>3392</v>
      </c>
      <c r="C1927" s="16" t="s">
        <v>3396</v>
      </c>
      <c r="D1927" s="17">
        <v>6</v>
      </c>
      <c r="E1927" s="17"/>
      <c r="F1927" s="17"/>
      <c r="G1927" s="18" t="str">
        <f t="shared" si="60"/>
        <v/>
      </c>
      <c r="H1927" s="17"/>
      <c r="I1927" s="17"/>
      <c r="J1927" s="17"/>
      <c r="K1927" s="18" t="str">
        <f t="shared" si="61"/>
        <v/>
      </c>
      <c r="L1927" s="22" t="s">
        <v>2570</v>
      </c>
    </row>
    <row r="1928" ht="12" customHeight="1" spans="1:12">
      <c r="A1928" s="19">
        <v>1924</v>
      </c>
      <c r="B1928" s="16" t="s">
        <v>3392</v>
      </c>
      <c r="C1928" s="16" t="s">
        <v>2571</v>
      </c>
      <c r="D1928" s="17">
        <v>15</v>
      </c>
      <c r="E1928" s="17"/>
      <c r="F1928" s="17"/>
      <c r="G1928" s="18" t="str">
        <f t="shared" si="60"/>
        <v/>
      </c>
      <c r="H1928" s="17"/>
      <c r="I1928" s="17"/>
      <c r="J1928" s="17"/>
      <c r="K1928" s="18" t="str">
        <f t="shared" si="61"/>
        <v/>
      </c>
      <c r="L1928" s="22" t="s">
        <v>2572</v>
      </c>
    </row>
    <row r="1929" ht="12" customHeight="1" spans="1:12">
      <c r="A1929" s="15">
        <v>1925</v>
      </c>
      <c r="B1929" s="16" t="s">
        <v>3392</v>
      </c>
      <c r="C1929" s="16" t="s">
        <v>998</v>
      </c>
      <c r="D1929" s="17">
        <v>20</v>
      </c>
      <c r="E1929" s="17"/>
      <c r="F1929" s="17"/>
      <c r="G1929" s="18" t="str">
        <f t="shared" si="60"/>
        <v/>
      </c>
      <c r="H1929" s="17"/>
      <c r="I1929" s="17"/>
      <c r="J1929" s="17"/>
      <c r="K1929" s="18" t="str">
        <f t="shared" si="61"/>
        <v/>
      </c>
      <c r="L1929" s="22" t="s">
        <v>999</v>
      </c>
    </row>
    <row r="1930" ht="12" customHeight="1" spans="1:12">
      <c r="A1930" s="19">
        <v>1926</v>
      </c>
      <c r="B1930" s="16" t="s">
        <v>3392</v>
      </c>
      <c r="C1930" s="16" t="s">
        <v>3397</v>
      </c>
      <c r="D1930" s="17">
        <v>2</v>
      </c>
      <c r="E1930" s="17"/>
      <c r="F1930" s="17"/>
      <c r="G1930" s="18" t="str">
        <f t="shared" si="60"/>
        <v/>
      </c>
      <c r="H1930" s="17"/>
      <c r="I1930" s="17"/>
      <c r="J1930" s="17"/>
      <c r="K1930" s="18" t="str">
        <f t="shared" si="61"/>
        <v/>
      </c>
      <c r="L1930" s="22" t="s">
        <v>2574</v>
      </c>
    </row>
    <row r="1931" ht="12" customHeight="1" spans="1:12">
      <c r="A1931" s="15">
        <v>1927</v>
      </c>
      <c r="B1931" s="16" t="s">
        <v>3392</v>
      </c>
      <c r="C1931" s="16" t="s">
        <v>1064</v>
      </c>
      <c r="D1931" s="17">
        <v>10</v>
      </c>
      <c r="E1931" s="17"/>
      <c r="F1931" s="17"/>
      <c r="G1931" s="18" t="str">
        <f t="shared" si="60"/>
        <v/>
      </c>
      <c r="H1931" s="17"/>
      <c r="I1931" s="17"/>
      <c r="J1931" s="17"/>
      <c r="K1931" s="18" t="str">
        <f t="shared" si="61"/>
        <v/>
      </c>
      <c r="L1931" s="22" t="s">
        <v>1065</v>
      </c>
    </row>
    <row r="1932" ht="12" customHeight="1" spans="1:12">
      <c r="A1932" s="19">
        <v>1928</v>
      </c>
      <c r="B1932" s="16" t="s">
        <v>3392</v>
      </c>
      <c r="C1932" s="16" t="s">
        <v>3398</v>
      </c>
      <c r="D1932" s="17">
        <v>3.87</v>
      </c>
      <c r="E1932" s="17"/>
      <c r="F1932" s="17"/>
      <c r="G1932" s="18" t="str">
        <f t="shared" si="60"/>
        <v/>
      </c>
      <c r="H1932" s="17"/>
      <c r="I1932" s="17"/>
      <c r="J1932" s="17"/>
      <c r="K1932" s="18" t="str">
        <f t="shared" si="61"/>
        <v/>
      </c>
      <c r="L1932" s="22" t="s">
        <v>1069</v>
      </c>
    </row>
    <row r="1933" ht="12" customHeight="1" spans="1:12">
      <c r="A1933" s="15">
        <v>1929</v>
      </c>
      <c r="B1933" s="16" t="s">
        <v>3392</v>
      </c>
      <c r="C1933" s="16" t="s">
        <v>1070</v>
      </c>
      <c r="D1933" s="17">
        <v>3</v>
      </c>
      <c r="E1933" s="17"/>
      <c r="F1933" s="17"/>
      <c r="G1933" s="18" t="str">
        <f t="shared" si="60"/>
        <v/>
      </c>
      <c r="H1933" s="17"/>
      <c r="I1933" s="17"/>
      <c r="J1933" s="17"/>
      <c r="K1933" s="18" t="str">
        <f t="shared" si="61"/>
        <v/>
      </c>
      <c r="L1933" s="22" t="s">
        <v>1071</v>
      </c>
    </row>
    <row r="1934" ht="12" customHeight="1" spans="1:12">
      <c r="A1934" s="19">
        <v>1930</v>
      </c>
      <c r="B1934" s="16" t="s">
        <v>3392</v>
      </c>
      <c r="C1934" s="16" t="s">
        <v>1002</v>
      </c>
      <c r="D1934" s="17">
        <v>10</v>
      </c>
      <c r="E1934" s="17"/>
      <c r="F1934" s="17"/>
      <c r="G1934" s="18" t="str">
        <f t="shared" si="60"/>
        <v/>
      </c>
      <c r="H1934" s="17"/>
      <c r="I1934" s="17"/>
      <c r="J1934" s="17"/>
      <c r="K1934" s="18" t="str">
        <f t="shared" si="61"/>
        <v/>
      </c>
      <c r="L1934" s="22" t="s">
        <v>1003</v>
      </c>
    </row>
    <row r="1935" ht="12" customHeight="1" spans="1:12">
      <c r="A1935" s="15">
        <v>1931</v>
      </c>
      <c r="B1935" s="16" t="s">
        <v>3392</v>
      </c>
      <c r="C1935" s="16" t="s">
        <v>2763</v>
      </c>
      <c r="D1935" s="17">
        <v>20</v>
      </c>
      <c r="E1935" s="17"/>
      <c r="F1935" s="17"/>
      <c r="G1935" s="18" t="str">
        <f t="shared" si="60"/>
        <v/>
      </c>
      <c r="H1935" s="17"/>
      <c r="I1935" s="17"/>
      <c r="J1935" s="17"/>
      <c r="K1935" s="18" t="str">
        <f t="shared" si="61"/>
        <v/>
      </c>
      <c r="L1935" s="22" t="s">
        <v>2764</v>
      </c>
    </row>
    <row r="1936" ht="12" customHeight="1" spans="1:12">
      <c r="A1936" s="19">
        <v>1932</v>
      </c>
      <c r="B1936" s="16" t="s">
        <v>3392</v>
      </c>
      <c r="C1936" s="16" t="s">
        <v>2765</v>
      </c>
      <c r="D1936" s="17">
        <v>30</v>
      </c>
      <c r="E1936" s="17"/>
      <c r="F1936" s="17"/>
      <c r="G1936" s="18" t="str">
        <f t="shared" si="60"/>
        <v/>
      </c>
      <c r="H1936" s="17"/>
      <c r="I1936" s="17"/>
      <c r="J1936" s="17"/>
      <c r="K1936" s="18" t="str">
        <f t="shared" si="61"/>
        <v/>
      </c>
      <c r="L1936" s="22" t="s">
        <v>2766</v>
      </c>
    </row>
    <row r="1937" ht="12" customHeight="1" spans="1:12">
      <c r="A1937" s="15">
        <v>1933</v>
      </c>
      <c r="B1937" s="16" t="s">
        <v>3392</v>
      </c>
      <c r="C1937" s="16" t="s">
        <v>3399</v>
      </c>
      <c r="D1937" s="17">
        <v>800</v>
      </c>
      <c r="E1937" s="17"/>
      <c r="F1937" s="17"/>
      <c r="G1937" s="18" t="str">
        <f t="shared" si="60"/>
        <v/>
      </c>
      <c r="H1937" s="17"/>
      <c r="I1937" s="17"/>
      <c r="J1937" s="17"/>
      <c r="K1937" s="18" t="str">
        <f t="shared" si="61"/>
        <v/>
      </c>
      <c r="L1937" s="22" t="s">
        <v>1015</v>
      </c>
    </row>
    <row r="1938" ht="12" customHeight="1" spans="1:12">
      <c r="A1938" s="19">
        <v>1934</v>
      </c>
      <c r="B1938" s="16" t="s">
        <v>3392</v>
      </c>
      <c r="C1938" s="16" t="s">
        <v>2767</v>
      </c>
      <c r="D1938" s="17">
        <v>20</v>
      </c>
      <c r="E1938" s="17"/>
      <c r="F1938" s="17"/>
      <c r="G1938" s="18" t="str">
        <f t="shared" si="60"/>
        <v/>
      </c>
      <c r="H1938" s="17"/>
      <c r="I1938" s="17"/>
      <c r="J1938" s="17"/>
      <c r="K1938" s="18" t="str">
        <f t="shared" si="61"/>
        <v/>
      </c>
      <c r="L1938" s="22" t="s">
        <v>2768</v>
      </c>
    </row>
    <row r="1939" ht="12" customHeight="1" spans="1:12">
      <c r="A1939" s="15">
        <v>1935</v>
      </c>
      <c r="B1939" s="16" t="s">
        <v>3392</v>
      </c>
      <c r="C1939" s="16" t="s">
        <v>1010</v>
      </c>
      <c r="D1939" s="17">
        <v>451</v>
      </c>
      <c r="E1939" s="17"/>
      <c r="F1939" s="17"/>
      <c r="G1939" s="18" t="str">
        <f t="shared" si="60"/>
        <v/>
      </c>
      <c r="H1939" s="17"/>
      <c r="I1939" s="17"/>
      <c r="J1939" s="17"/>
      <c r="K1939" s="18" t="str">
        <f t="shared" si="61"/>
        <v/>
      </c>
      <c r="L1939" s="22" t="s">
        <v>1011</v>
      </c>
    </row>
    <row r="1940" ht="12" customHeight="1" spans="1:12">
      <c r="A1940" s="19">
        <v>1936</v>
      </c>
      <c r="B1940" s="16" t="s">
        <v>3392</v>
      </c>
      <c r="C1940" s="16" t="s">
        <v>1012</v>
      </c>
      <c r="D1940" s="17">
        <v>870</v>
      </c>
      <c r="E1940" s="17"/>
      <c r="F1940" s="17"/>
      <c r="G1940" s="18" t="str">
        <f t="shared" si="60"/>
        <v/>
      </c>
      <c r="H1940" s="17"/>
      <c r="I1940" s="17"/>
      <c r="J1940" s="17"/>
      <c r="K1940" s="18" t="str">
        <f t="shared" si="61"/>
        <v/>
      </c>
      <c r="L1940" s="22" t="s">
        <v>1013</v>
      </c>
    </row>
    <row r="1941" ht="12" customHeight="1" spans="1:12">
      <c r="A1941" s="15">
        <v>1937</v>
      </c>
      <c r="B1941" s="16" t="s">
        <v>3392</v>
      </c>
      <c r="C1941" s="16" t="s">
        <v>2579</v>
      </c>
      <c r="D1941" s="17">
        <v>6.98</v>
      </c>
      <c r="E1941" s="17"/>
      <c r="F1941" s="17"/>
      <c r="G1941" s="18" t="str">
        <f t="shared" si="60"/>
        <v/>
      </c>
      <c r="H1941" s="17"/>
      <c r="I1941" s="17"/>
      <c r="J1941" s="17"/>
      <c r="K1941" s="18" t="str">
        <f t="shared" si="61"/>
        <v/>
      </c>
      <c r="L1941" s="22" t="s">
        <v>2580</v>
      </c>
    </row>
    <row r="1942" ht="12" customHeight="1" spans="1:12">
      <c r="A1942" s="19">
        <v>1938</v>
      </c>
      <c r="B1942" s="16" t="s">
        <v>3392</v>
      </c>
      <c r="C1942" s="16" t="s">
        <v>3400</v>
      </c>
      <c r="D1942" s="17">
        <v>900</v>
      </c>
      <c r="E1942" s="17">
        <v>900</v>
      </c>
      <c r="F1942" s="17"/>
      <c r="G1942" s="18">
        <f t="shared" si="60"/>
        <v>0</v>
      </c>
      <c r="H1942" s="17"/>
      <c r="I1942" s="17"/>
      <c r="J1942" s="17"/>
      <c r="K1942" s="18" t="str">
        <f t="shared" si="61"/>
        <v/>
      </c>
      <c r="L1942" s="22" t="s">
        <v>3401</v>
      </c>
    </row>
    <row r="1943" ht="12" customHeight="1" spans="1:12">
      <c r="A1943" s="15">
        <v>1939</v>
      </c>
      <c r="B1943" s="16" t="s">
        <v>3392</v>
      </c>
      <c r="C1943" s="16" t="s">
        <v>3402</v>
      </c>
      <c r="D1943" s="17">
        <v>69</v>
      </c>
      <c r="E1943" s="17"/>
      <c r="F1943" s="17"/>
      <c r="G1943" s="18" t="str">
        <f t="shared" si="60"/>
        <v/>
      </c>
      <c r="H1943" s="17"/>
      <c r="I1943" s="17"/>
      <c r="J1943" s="17"/>
      <c r="K1943" s="18" t="str">
        <f t="shared" si="61"/>
        <v/>
      </c>
      <c r="L1943" s="22" t="s">
        <v>2770</v>
      </c>
    </row>
    <row r="1944" ht="12" customHeight="1" spans="1:12">
      <c r="A1944" s="19">
        <v>1940</v>
      </c>
      <c r="B1944" s="16" t="s">
        <v>3392</v>
      </c>
      <c r="C1944" s="16" t="s">
        <v>3403</v>
      </c>
      <c r="D1944" s="17">
        <v>10</v>
      </c>
      <c r="E1944" s="17">
        <v>10</v>
      </c>
      <c r="F1944" s="17"/>
      <c r="G1944" s="18">
        <f t="shared" si="60"/>
        <v>0</v>
      </c>
      <c r="H1944" s="17"/>
      <c r="I1944" s="17"/>
      <c r="J1944" s="17"/>
      <c r="K1944" s="18" t="str">
        <f t="shared" si="61"/>
        <v/>
      </c>
      <c r="L1944" s="22" t="s">
        <v>3404</v>
      </c>
    </row>
    <row r="1945" ht="12" customHeight="1" spans="1:12">
      <c r="A1945" s="15">
        <v>1941</v>
      </c>
      <c r="B1945" s="16" t="s">
        <v>3392</v>
      </c>
      <c r="C1945" s="16" t="s">
        <v>3405</v>
      </c>
      <c r="D1945" s="17">
        <v>6.3</v>
      </c>
      <c r="E1945" s="17"/>
      <c r="F1945" s="17"/>
      <c r="G1945" s="18" t="str">
        <f t="shared" si="60"/>
        <v/>
      </c>
      <c r="H1945" s="17"/>
      <c r="I1945" s="17"/>
      <c r="J1945" s="17"/>
      <c r="K1945" s="18" t="str">
        <f t="shared" si="61"/>
        <v/>
      </c>
      <c r="L1945" s="22" t="s">
        <v>1073</v>
      </c>
    </row>
    <row r="1946" ht="12" customHeight="1" spans="1:12">
      <c r="A1946" s="19">
        <v>1942</v>
      </c>
      <c r="B1946" s="16" t="s">
        <v>3392</v>
      </c>
      <c r="C1946" s="16" t="s">
        <v>3406</v>
      </c>
      <c r="D1946" s="17">
        <v>2409</v>
      </c>
      <c r="E1946" s="17"/>
      <c r="F1946" s="17"/>
      <c r="G1946" s="18" t="str">
        <f t="shared" si="60"/>
        <v/>
      </c>
      <c r="H1946" s="17"/>
      <c r="I1946" s="17"/>
      <c r="J1946" s="17"/>
      <c r="K1946" s="18" t="str">
        <f t="shared" si="61"/>
        <v/>
      </c>
      <c r="L1946" s="22" t="s">
        <v>1017</v>
      </c>
    </row>
    <row r="1947" ht="12" customHeight="1" spans="1:12">
      <c r="A1947" s="15">
        <v>1943</v>
      </c>
      <c r="B1947" s="16" t="s">
        <v>3392</v>
      </c>
      <c r="C1947" s="16" t="s">
        <v>3407</v>
      </c>
      <c r="D1947" s="17">
        <v>2955</v>
      </c>
      <c r="E1947" s="17"/>
      <c r="F1947" s="17"/>
      <c r="G1947" s="18" t="str">
        <f t="shared" si="60"/>
        <v/>
      </c>
      <c r="H1947" s="17"/>
      <c r="I1947" s="17"/>
      <c r="J1947" s="17"/>
      <c r="K1947" s="18" t="str">
        <f t="shared" si="61"/>
        <v/>
      </c>
      <c r="L1947" s="22" t="s">
        <v>1019</v>
      </c>
    </row>
    <row r="1948" ht="12" customHeight="1" spans="1:12">
      <c r="A1948" s="19">
        <v>1944</v>
      </c>
      <c r="B1948" s="16" t="s">
        <v>3392</v>
      </c>
      <c r="C1948" s="16" t="s">
        <v>3408</v>
      </c>
      <c r="D1948" s="17">
        <v>10</v>
      </c>
      <c r="E1948" s="17"/>
      <c r="F1948" s="17"/>
      <c r="G1948" s="18" t="str">
        <f t="shared" si="60"/>
        <v/>
      </c>
      <c r="H1948" s="17"/>
      <c r="I1948" s="17"/>
      <c r="J1948" s="17"/>
      <c r="K1948" s="18" t="str">
        <f t="shared" si="61"/>
        <v/>
      </c>
      <c r="L1948" s="22" t="s">
        <v>3409</v>
      </c>
    </row>
    <row r="1949" ht="12" customHeight="1" spans="1:12">
      <c r="A1949" s="15">
        <v>1945</v>
      </c>
      <c r="B1949" s="16" t="s">
        <v>3392</v>
      </c>
      <c r="C1949" s="16" t="s">
        <v>3410</v>
      </c>
      <c r="D1949" s="17">
        <v>610</v>
      </c>
      <c r="E1949" s="17"/>
      <c r="F1949" s="17"/>
      <c r="G1949" s="18" t="str">
        <f t="shared" si="60"/>
        <v/>
      </c>
      <c r="H1949" s="17"/>
      <c r="I1949" s="17"/>
      <c r="J1949" s="17"/>
      <c r="K1949" s="18" t="str">
        <f t="shared" si="61"/>
        <v/>
      </c>
      <c r="L1949" s="22" t="s">
        <v>1031</v>
      </c>
    </row>
    <row r="1950" ht="12" customHeight="1" spans="1:12">
      <c r="A1950" s="19">
        <v>1946</v>
      </c>
      <c r="B1950" s="16" t="s">
        <v>3392</v>
      </c>
      <c r="C1950" s="16" t="s">
        <v>3411</v>
      </c>
      <c r="D1950" s="17"/>
      <c r="E1950" s="17">
        <v>0.702461</v>
      </c>
      <c r="F1950" s="17">
        <v>0.702461</v>
      </c>
      <c r="G1950" s="18">
        <f t="shared" si="60"/>
        <v>1</v>
      </c>
      <c r="H1950" s="17"/>
      <c r="I1950" s="17"/>
      <c r="J1950" s="17"/>
      <c r="K1950" s="18" t="str">
        <f t="shared" si="61"/>
        <v/>
      </c>
      <c r="L1950" s="22" t="s">
        <v>3412</v>
      </c>
    </row>
    <row r="1951" ht="12" customHeight="1" spans="1:12">
      <c r="A1951" s="15">
        <v>1947</v>
      </c>
      <c r="B1951" s="16" t="s">
        <v>3413</v>
      </c>
      <c r="C1951" s="16" t="s">
        <v>3414</v>
      </c>
      <c r="D1951" s="17">
        <v>2</v>
      </c>
      <c r="E1951" s="17">
        <v>2</v>
      </c>
      <c r="F1951" s="17">
        <v>2</v>
      </c>
      <c r="G1951" s="18">
        <f t="shared" si="60"/>
        <v>1</v>
      </c>
      <c r="H1951" s="17"/>
      <c r="I1951" s="17"/>
      <c r="J1951" s="17"/>
      <c r="K1951" s="18" t="str">
        <f t="shared" si="61"/>
        <v/>
      </c>
      <c r="L1951" s="22" t="s">
        <v>690</v>
      </c>
    </row>
    <row r="1952" ht="12" customHeight="1" spans="1:12">
      <c r="A1952" s="19">
        <v>1948</v>
      </c>
      <c r="B1952" s="16" t="s">
        <v>3413</v>
      </c>
      <c r="C1952" s="16" t="s">
        <v>3415</v>
      </c>
      <c r="D1952" s="17">
        <v>7</v>
      </c>
      <c r="E1952" s="17">
        <v>7</v>
      </c>
      <c r="F1952" s="17">
        <v>7</v>
      </c>
      <c r="G1952" s="18">
        <f t="shared" si="60"/>
        <v>1</v>
      </c>
      <c r="H1952" s="17"/>
      <c r="I1952" s="17"/>
      <c r="J1952" s="17"/>
      <c r="K1952" s="18" t="str">
        <f t="shared" si="61"/>
        <v/>
      </c>
      <c r="L1952" s="22" t="s">
        <v>690</v>
      </c>
    </row>
    <row r="1953" ht="12" customHeight="1" spans="1:12">
      <c r="A1953" s="15">
        <v>1949</v>
      </c>
      <c r="B1953" s="16" t="s">
        <v>3413</v>
      </c>
      <c r="C1953" s="16" t="s">
        <v>3416</v>
      </c>
      <c r="D1953" s="17"/>
      <c r="E1953" s="17">
        <v>11.3</v>
      </c>
      <c r="F1953" s="17"/>
      <c r="G1953" s="18">
        <f t="shared" si="60"/>
        <v>0</v>
      </c>
      <c r="H1953" s="17"/>
      <c r="I1953" s="17"/>
      <c r="J1953" s="17"/>
      <c r="K1953" s="18" t="str">
        <f t="shared" si="61"/>
        <v/>
      </c>
      <c r="L1953" s="22" t="s">
        <v>3417</v>
      </c>
    </row>
    <row r="1954" ht="12" customHeight="1" spans="1:12">
      <c r="A1954" s="19">
        <v>1950</v>
      </c>
      <c r="B1954" s="16" t="s">
        <v>3413</v>
      </c>
      <c r="C1954" s="16" t="s">
        <v>3418</v>
      </c>
      <c r="D1954" s="17">
        <v>90.32</v>
      </c>
      <c r="E1954" s="17">
        <v>90.32</v>
      </c>
      <c r="F1954" s="17">
        <v>90.32</v>
      </c>
      <c r="G1954" s="18">
        <f t="shared" si="60"/>
        <v>1</v>
      </c>
      <c r="H1954" s="17"/>
      <c r="I1954" s="17"/>
      <c r="J1954" s="17"/>
      <c r="K1954" s="18" t="str">
        <f t="shared" si="61"/>
        <v/>
      </c>
      <c r="L1954" s="22" t="s">
        <v>690</v>
      </c>
    </row>
    <row r="1955" ht="12" customHeight="1" spans="1:12">
      <c r="A1955" s="15">
        <v>1951</v>
      </c>
      <c r="B1955" s="16" t="s">
        <v>3413</v>
      </c>
      <c r="C1955" s="16" t="s">
        <v>3419</v>
      </c>
      <c r="D1955" s="17">
        <v>361.63</v>
      </c>
      <c r="E1955" s="17">
        <v>361.63</v>
      </c>
      <c r="F1955" s="17">
        <v>361.63</v>
      </c>
      <c r="G1955" s="18">
        <f t="shared" si="60"/>
        <v>1</v>
      </c>
      <c r="H1955" s="17"/>
      <c r="I1955" s="17"/>
      <c r="J1955" s="17"/>
      <c r="K1955" s="18" t="str">
        <f t="shared" si="61"/>
        <v/>
      </c>
      <c r="L1955" s="22" t="s">
        <v>690</v>
      </c>
    </row>
    <row r="1956" ht="12" customHeight="1" spans="1:12">
      <c r="A1956" s="19">
        <v>1952</v>
      </c>
      <c r="B1956" s="16" t="s">
        <v>3413</v>
      </c>
      <c r="C1956" s="16" t="s">
        <v>3420</v>
      </c>
      <c r="D1956" s="17">
        <v>51.3</v>
      </c>
      <c r="E1956" s="17">
        <v>51.3</v>
      </c>
      <c r="F1956" s="17">
        <v>51.3</v>
      </c>
      <c r="G1956" s="18">
        <f t="shared" si="60"/>
        <v>1</v>
      </c>
      <c r="H1956" s="17"/>
      <c r="I1956" s="17"/>
      <c r="J1956" s="17"/>
      <c r="K1956" s="18" t="str">
        <f t="shared" si="61"/>
        <v/>
      </c>
      <c r="L1956" s="22" t="s">
        <v>690</v>
      </c>
    </row>
    <row r="1957" ht="12" customHeight="1" spans="1:12">
      <c r="A1957" s="15">
        <v>1953</v>
      </c>
      <c r="B1957" s="16" t="s">
        <v>3413</v>
      </c>
      <c r="C1957" s="16" t="s">
        <v>3421</v>
      </c>
      <c r="D1957" s="17">
        <v>5</v>
      </c>
      <c r="E1957" s="17">
        <v>5</v>
      </c>
      <c r="F1957" s="17">
        <v>5</v>
      </c>
      <c r="G1957" s="18">
        <f t="shared" si="60"/>
        <v>1</v>
      </c>
      <c r="H1957" s="17"/>
      <c r="I1957" s="17"/>
      <c r="J1957" s="17"/>
      <c r="K1957" s="18" t="str">
        <f t="shared" si="61"/>
        <v/>
      </c>
      <c r="L1957" s="22" t="s">
        <v>690</v>
      </c>
    </row>
    <row r="1958" ht="12" customHeight="1" spans="1:12">
      <c r="A1958" s="19">
        <v>1954</v>
      </c>
      <c r="B1958" s="16" t="s">
        <v>3413</v>
      </c>
      <c r="C1958" s="16" t="s">
        <v>3422</v>
      </c>
      <c r="D1958" s="17">
        <v>17</v>
      </c>
      <c r="E1958" s="17">
        <v>17</v>
      </c>
      <c r="F1958" s="17">
        <v>17</v>
      </c>
      <c r="G1958" s="18">
        <f t="shared" si="60"/>
        <v>1</v>
      </c>
      <c r="H1958" s="17"/>
      <c r="I1958" s="17"/>
      <c r="J1958" s="17"/>
      <c r="K1958" s="18" t="str">
        <f t="shared" si="61"/>
        <v/>
      </c>
      <c r="L1958" s="22" t="s">
        <v>690</v>
      </c>
    </row>
    <row r="1959" ht="12" customHeight="1" spans="1:12">
      <c r="A1959" s="15">
        <v>1955</v>
      </c>
      <c r="B1959" s="16" t="s">
        <v>3413</v>
      </c>
      <c r="C1959" s="16" t="s">
        <v>3423</v>
      </c>
      <c r="D1959" s="17">
        <v>7</v>
      </c>
      <c r="E1959" s="17">
        <v>7</v>
      </c>
      <c r="F1959" s="17">
        <v>7</v>
      </c>
      <c r="G1959" s="18">
        <f t="shared" si="60"/>
        <v>1</v>
      </c>
      <c r="H1959" s="17"/>
      <c r="I1959" s="17"/>
      <c r="J1959" s="17"/>
      <c r="K1959" s="18" t="str">
        <f t="shared" si="61"/>
        <v/>
      </c>
      <c r="L1959" s="22" t="s">
        <v>690</v>
      </c>
    </row>
    <row r="1960" ht="12" customHeight="1" spans="1:12">
      <c r="A1960" s="19">
        <v>1956</v>
      </c>
      <c r="B1960" s="16" t="s">
        <v>3413</v>
      </c>
      <c r="C1960" s="16" t="s">
        <v>3424</v>
      </c>
      <c r="D1960" s="17">
        <v>43.7</v>
      </c>
      <c r="E1960" s="17">
        <v>32.4</v>
      </c>
      <c r="F1960" s="17">
        <v>32.4</v>
      </c>
      <c r="G1960" s="18">
        <f t="shared" si="60"/>
        <v>1</v>
      </c>
      <c r="H1960" s="17"/>
      <c r="I1960" s="17"/>
      <c r="J1960" s="17"/>
      <c r="K1960" s="18" t="str">
        <f t="shared" si="61"/>
        <v/>
      </c>
      <c r="L1960" s="22" t="s">
        <v>690</v>
      </c>
    </row>
    <row r="1961" ht="12" customHeight="1" spans="1:12">
      <c r="A1961" s="15">
        <v>1957</v>
      </c>
      <c r="B1961" s="16" t="s">
        <v>3413</v>
      </c>
      <c r="C1961" s="16" t="s">
        <v>3425</v>
      </c>
      <c r="D1961" s="17">
        <v>30</v>
      </c>
      <c r="E1961" s="17">
        <v>30</v>
      </c>
      <c r="F1961" s="17">
        <v>30</v>
      </c>
      <c r="G1961" s="18">
        <f t="shared" si="60"/>
        <v>1</v>
      </c>
      <c r="H1961" s="17"/>
      <c r="I1961" s="17"/>
      <c r="J1961" s="17"/>
      <c r="K1961" s="18" t="str">
        <f t="shared" si="61"/>
        <v/>
      </c>
      <c r="L1961" s="22" t="s">
        <v>690</v>
      </c>
    </row>
    <row r="1962" ht="12" customHeight="1" spans="1:12">
      <c r="A1962" s="19">
        <v>1958</v>
      </c>
      <c r="B1962" s="16" t="s">
        <v>3413</v>
      </c>
      <c r="C1962" s="16" t="s">
        <v>437</v>
      </c>
      <c r="D1962" s="17">
        <v>5</v>
      </c>
      <c r="E1962" s="17">
        <v>5</v>
      </c>
      <c r="F1962" s="17">
        <v>5</v>
      </c>
      <c r="G1962" s="18">
        <f t="shared" si="60"/>
        <v>1</v>
      </c>
      <c r="H1962" s="17"/>
      <c r="I1962" s="17"/>
      <c r="J1962" s="17"/>
      <c r="K1962" s="18" t="str">
        <f t="shared" si="61"/>
        <v/>
      </c>
      <c r="L1962" s="22" t="s">
        <v>690</v>
      </c>
    </row>
    <row r="1963" ht="12" customHeight="1" spans="1:12">
      <c r="A1963" s="15">
        <v>1959</v>
      </c>
      <c r="B1963" s="16" t="s">
        <v>3413</v>
      </c>
      <c r="C1963" s="16" t="s">
        <v>3426</v>
      </c>
      <c r="D1963" s="17">
        <v>36</v>
      </c>
      <c r="E1963" s="17">
        <v>36</v>
      </c>
      <c r="F1963" s="17">
        <v>36</v>
      </c>
      <c r="G1963" s="18">
        <f t="shared" si="60"/>
        <v>1</v>
      </c>
      <c r="H1963" s="17"/>
      <c r="I1963" s="17"/>
      <c r="J1963" s="17"/>
      <c r="K1963" s="18" t="str">
        <f t="shared" si="61"/>
        <v/>
      </c>
      <c r="L1963" s="22" t="s">
        <v>690</v>
      </c>
    </row>
    <row r="1964" ht="12" customHeight="1" spans="1:12">
      <c r="A1964" s="19">
        <v>1960</v>
      </c>
      <c r="B1964" s="16" t="s">
        <v>3413</v>
      </c>
      <c r="C1964" s="16" t="s">
        <v>3427</v>
      </c>
      <c r="D1964" s="17">
        <v>18</v>
      </c>
      <c r="E1964" s="17">
        <v>18</v>
      </c>
      <c r="F1964" s="17">
        <v>18</v>
      </c>
      <c r="G1964" s="18">
        <f t="shared" si="60"/>
        <v>1</v>
      </c>
      <c r="H1964" s="17"/>
      <c r="I1964" s="17"/>
      <c r="J1964" s="17"/>
      <c r="K1964" s="18" t="str">
        <f t="shared" si="61"/>
        <v/>
      </c>
      <c r="L1964" s="22" t="s">
        <v>690</v>
      </c>
    </row>
    <row r="1965" ht="12" customHeight="1" spans="1:12">
      <c r="A1965" s="15">
        <v>1961</v>
      </c>
      <c r="B1965" s="16" t="s">
        <v>3413</v>
      </c>
      <c r="C1965" s="16" t="s">
        <v>3428</v>
      </c>
      <c r="D1965" s="17">
        <v>5</v>
      </c>
      <c r="E1965" s="17">
        <v>5</v>
      </c>
      <c r="F1965" s="17">
        <v>5</v>
      </c>
      <c r="G1965" s="18">
        <f t="shared" si="60"/>
        <v>1</v>
      </c>
      <c r="H1965" s="17"/>
      <c r="I1965" s="17"/>
      <c r="J1965" s="17"/>
      <c r="K1965" s="18" t="str">
        <f t="shared" si="61"/>
        <v/>
      </c>
      <c r="L1965" s="22" t="s">
        <v>690</v>
      </c>
    </row>
    <row r="1966" ht="12" customHeight="1" spans="1:12">
      <c r="A1966" s="19">
        <v>1962</v>
      </c>
      <c r="B1966" s="16" t="s">
        <v>3429</v>
      </c>
      <c r="C1966" s="16" t="s">
        <v>3430</v>
      </c>
      <c r="D1966" s="17">
        <v>16.51</v>
      </c>
      <c r="E1966" s="17">
        <v>16.51</v>
      </c>
      <c r="F1966" s="17">
        <v>16.51</v>
      </c>
      <c r="G1966" s="18">
        <f t="shared" si="60"/>
        <v>1</v>
      </c>
      <c r="H1966" s="17"/>
      <c r="I1966" s="17"/>
      <c r="J1966" s="17"/>
      <c r="K1966" s="18" t="str">
        <f t="shared" si="61"/>
        <v/>
      </c>
      <c r="L1966" s="22" t="s">
        <v>690</v>
      </c>
    </row>
    <row r="1967" ht="12" customHeight="1" spans="1:12">
      <c r="A1967" s="15">
        <v>1963</v>
      </c>
      <c r="B1967" s="16" t="s">
        <v>3429</v>
      </c>
      <c r="C1967" s="16" t="s">
        <v>3431</v>
      </c>
      <c r="D1967" s="17">
        <v>10</v>
      </c>
      <c r="E1967" s="17">
        <v>10</v>
      </c>
      <c r="F1967" s="17">
        <v>10</v>
      </c>
      <c r="G1967" s="18">
        <f t="shared" si="60"/>
        <v>1</v>
      </c>
      <c r="H1967" s="17"/>
      <c r="I1967" s="17"/>
      <c r="J1967" s="17"/>
      <c r="K1967" s="18" t="str">
        <f t="shared" si="61"/>
        <v/>
      </c>
      <c r="L1967" s="22" t="s">
        <v>690</v>
      </c>
    </row>
    <row r="1968" ht="12" customHeight="1" spans="1:12">
      <c r="A1968" s="19">
        <v>1964</v>
      </c>
      <c r="B1968" s="16" t="s">
        <v>3432</v>
      </c>
      <c r="C1968" s="16" t="s">
        <v>3433</v>
      </c>
      <c r="D1968" s="17">
        <v>45</v>
      </c>
      <c r="E1968" s="17">
        <v>45</v>
      </c>
      <c r="F1968" s="17">
        <v>30.77765</v>
      </c>
      <c r="G1968" s="18">
        <f t="shared" si="60"/>
        <v>0.683947777777778</v>
      </c>
      <c r="H1968" s="17"/>
      <c r="I1968" s="17"/>
      <c r="J1968" s="17"/>
      <c r="K1968" s="18" t="str">
        <f t="shared" si="61"/>
        <v/>
      </c>
      <c r="L1968" s="22" t="s">
        <v>690</v>
      </c>
    </row>
    <row r="1969" ht="12" customHeight="1" spans="1:12">
      <c r="A1969" s="15">
        <v>1965</v>
      </c>
      <c r="B1969" s="16" t="s">
        <v>3432</v>
      </c>
      <c r="C1969" s="16" t="s">
        <v>731</v>
      </c>
      <c r="D1969" s="17">
        <v>127.42</v>
      </c>
      <c r="E1969" s="17">
        <v>127.42</v>
      </c>
      <c r="F1969" s="17">
        <v>119.107984</v>
      </c>
      <c r="G1969" s="18">
        <f t="shared" si="60"/>
        <v>0.93476678700361</v>
      </c>
      <c r="H1969" s="17"/>
      <c r="I1969" s="17"/>
      <c r="J1969" s="17"/>
      <c r="K1969" s="18" t="str">
        <f t="shared" si="61"/>
        <v/>
      </c>
      <c r="L1969" s="22" t="s">
        <v>690</v>
      </c>
    </row>
    <row r="1970" ht="12" customHeight="1" spans="1:12">
      <c r="A1970" s="19">
        <v>1966</v>
      </c>
      <c r="B1970" s="16" t="s">
        <v>3434</v>
      </c>
      <c r="C1970" s="16" t="s">
        <v>3435</v>
      </c>
      <c r="D1970" s="17"/>
      <c r="E1970" s="17">
        <v>19.9</v>
      </c>
      <c r="F1970" s="17">
        <v>19.757</v>
      </c>
      <c r="G1970" s="18">
        <f t="shared" si="60"/>
        <v>0.992814070351759</v>
      </c>
      <c r="H1970" s="17"/>
      <c r="I1970" s="17"/>
      <c r="J1970" s="17"/>
      <c r="K1970" s="18" t="str">
        <f t="shared" si="61"/>
        <v/>
      </c>
      <c r="L1970" s="22" t="s">
        <v>3436</v>
      </c>
    </row>
    <row r="1971" ht="12" customHeight="1" spans="1:12">
      <c r="A1971" s="15">
        <v>1967</v>
      </c>
      <c r="B1971" s="16" t="s">
        <v>3434</v>
      </c>
      <c r="C1971" s="16" t="s">
        <v>3437</v>
      </c>
      <c r="D1971" s="17"/>
      <c r="E1971" s="17">
        <v>1.48</v>
      </c>
      <c r="F1971" s="17">
        <v>1.48</v>
      </c>
      <c r="G1971" s="18">
        <f t="shared" si="60"/>
        <v>1</v>
      </c>
      <c r="H1971" s="17"/>
      <c r="I1971" s="17"/>
      <c r="J1971" s="17"/>
      <c r="K1971" s="18" t="str">
        <f t="shared" si="61"/>
        <v/>
      </c>
      <c r="L1971" s="22" t="s">
        <v>3438</v>
      </c>
    </row>
    <row r="1972" ht="12" customHeight="1" spans="1:12">
      <c r="A1972" s="19">
        <v>1968</v>
      </c>
      <c r="B1972" s="16" t="s">
        <v>3434</v>
      </c>
      <c r="C1972" s="16" t="s">
        <v>3439</v>
      </c>
      <c r="D1972" s="17"/>
      <c r="E1972" s="17">
        <v>200</v>
      </c>
      <c r="F1972" s="17"/>
      <c r="G1972" s="18">
        <f t="shared" si="60"/>
        <v>0</v>
      </c>
      <c r="H1972" s="17"/>
      <c r="I1972" s="17"/>
      <c r="J1972" s="17"/>
      <c r="K1972" s="18" t="str">
        <f t="shared" si="61"/>
        <v/>
      </c>
      <c r="L1972" s="22" t="s">
        <v>3440</v>
      </c>
    </row>
    <row r="1973" ht="12" customHeight="1" spans="1:12">
      <c r="A1973" s="15">
        <v>1969</v>
      </c>
      <c r="B1973" s="16" t="s">
        <v>3434</v>
      </c>
      <c r="C1973" s="16" t="s">
        <v>3441</v>
      </c>
      <c r="D1973" s="17">
        <v>3</v>
      </c>
      <c r="E1973" s="17">
        <v>3</v>
      </c>
      <c r="F1973" s="17">
        <v>3</v>
      </c>
      <c r="G1973" s="18">
        <f t="shared" si="60"/>
        <v>1</v>
      </c>
      <c r="H1973" s="17"/>
      <c r="I1973" s="17"/>
      <c r="J1973" s="17"/>
      <c r="K1973" s="18" t="str">
        <f t="shared" si="61"/>
        <v/>
      </c>
      <c r="L1973" s="22" t="s">
        <v>690</v>
      </c>
    </row>
    <row r="1974" ht="12" customHeight="1" spans="1:12">
      <c r="A1974" s="19">
        <v>1970</v>
      </c>
      <c r="B1974" s="16" t="s">
        <v>3434</v>
      </c>
      <c r="C1974" s="16" t="s">
        <v>3442</v>
      </c>
      <c r="D1974" s="17">
        <v>5</v>
      </c>
      <c r="E1974" s="17">
        <v>5</v>
      </c>
      <c r="F1974" s="17">
        <v>5</v>
      </c>
      <c r="G1974" s="18">
        <f t="shared" si="60"/>
        <v>1</v>
      </c>
      <c r="H1974" s="17"/>
      <c r="I1974" s="17"/>
      <c r="J1974" s="17"/>
      <c r="K1974" s="18" t="str">
        <f t="shared" si="61"/>
        <v/>
      </c>
      <c r="L1974" s="22" t="s">
        <v>690</v>
      </c>
    </row>
    <row r="1975" ht="12" customHeight="1" spans="1:12">
      <c r="A1975" s="15">
        <v>1971</v>
      </c>
      <c r="B1975" s="16" t="s">
        <v>3434</v>
      </c>
      <c r="C1975" s="16" t="s">
        <v>3443</v>
      </c>
      <c r="D1975" s="17">
        <v>9.9</v>
      </c>
      <c r="E1975" s="17">
        <v>9.9</v>
      </c>
      <c r="F1975" s="17">
        <v>9.045455</v>
      </c>
      <c r="G1975" s="18">
        <f t="shared" si="60"/>
        <v>0.913682323232323</v>
      </c>
      <c r="H1975" s="17"/>
      <c r="I1975" s="17"/>
      <c r="J1975" s="17"/>
      <c r="K1975" s="18" t="str">
        <f t="shared" si="61"/>
        <v/>
      </c>
      <c r="L1975" s="22" t="s">
        <v>690</v>
      </c>
    </row>
    <row r="1976" ht="12" customHeight="1" spans="1:12">
      <c r="A1976" s="19">
        <v>1972</v>
      </c>
      <c r="B1976" s="16" t="s">
        <v>3434</v>
      </c>
      <c r="C1976" s="16" t="s">
        <v>3444</v>
      </c>
      <c r="D1976" s="17">
        <v>10</v>
      </c>
      <c r="E1976" s="17">
        <v>10</v>
      </c>
      <c r="F1976" s="17">
        <v>8</v>
      </c>
      <c r="G1976" s="18">
        <f t="shared" si="60"/>
        <v>0.8</v>
      </c>
      <c r="H1976" s="17"/>
      <c r="I1976" s="17"/>
      <c r="J1976" s="17"/>
      <c r="K1976" s="18" t="str">
        <f t="shared" si="61"/>
        <v/>
      </c>
      <c r="L1976" s="22" t="s">
        <v>690</v>
      </c>
    </row>
    <row r="1977" ht="12" customHeight="1" spans="1:12">
      <c r="A1977" s="15">
        <v>1973</v>
      </c>
      <c r="B1977" s="16" t="s">
        <v>3434</v>
      </c>
      <c r="C1977" s="16" t="s">
        <v>3445</v>
      </c>
      <c r="D1977" s="17">
        <v>5</v>
      </c>
      <c r="E1977" s="17">
        <v>5</v>
      </c>
      <c r="F1977" s="17">
        <v>4.9544</v>
      </c>
      <c r="G1977" s="18">
        <f t="shared" si="60"/>
        <v>0.99088</v>
      </c>
      <c r="H1977" s="17"/>
      <c r="I1977" s="17"/>
      <c r="J1977" s="17"/>
      <c r="K1977" s="18" t="str">
        <f t="shared" si="61"/>
        <v/>
      </c>
      <c r="L1977" s="22" t="s">
        <v>690</v>
      </c>
    </row>
    <row r="1978" ht="12" customHeight="1" spans="1:12">
      <c r="A1978" s="19">
        <v>1974</v>
      </c>
      <c r="B1978" s="16" t="s">
        <v>3434</v>
      </c>
      <c r="C1978" s="16" t="s">
        <v>3446</v>
      </c>
      <c r="D1978" s="17">
        <v>187.81</v>
      </c>
      <c r="E1978" s="17">
        <v>187.81</v>
      </c>
      <c r="F1978" s="17">
        <v>181.533334</v>
      </c>
      <c r="G1978" s="18">
        <f t="shared" si="60"/>
        <v>0.96657970289122</v>
      </c>
      <c r="H1978" s="17"/>
      <c r="I1978" s="17"/>
      <c r="J1978" s="17"/>
      <c r="K1978" s="18" t="str">
        <f t="shared" si="61"/>
        <v/>
      </c>
      <c r="L1978" s="22" t="s">
        <v>690</v>
      </c>
    </row>
    <row r="1979" ht="12" customHeight="1" spans="1:12">
      <c r="A1979" s="15">
        <v>1975</v>
      </c>
      <c r="B1979" s="16" t="s">
        <v>3434</v>
      </c>
      <c r="C1979" s="16" t="s">
        <v>3447</v>
      </c>
      <c r="D1979" s="17">
        <v>10</v>
      </c>
      <c r="E1979" s="17">
        <v>10</v>
      </c>
      <c r="F1979" s="17">
        <v>10</v>
      </c>
      <c r="G1979" s="18">
        <f t="shared" si="60"/>
        <v>1</v>
      </c>
      <c r="H1979" s="17"/>
      <c r="I1979" s="17"/>
      <c r="J1979" s="17"/>
      <c r="K1979" s="18" t="str">
        <f t="shared" si="61"/>
        <v/>
      </c>
      <c r="L1979" s="22" t="s">
        <v>690</v>
      </c>
    </row>
    <row r="1980" ht="12" customHeight="1" spans="1:12">
      <c r="A1980" s="19">
        <v>1976</v>
      </c>
      <c r="B1980" s="16" t="s">
        <v>3434</v>
      </c>
      <c r="C1980" s="16" t="s">
        <v>228</v>
      </c>
      <c r="D1980" s="17">
        <v>79.92</v>
      </c>
      <c r="E1980" s="17">
        <v>79.92</v>
      </c>
      <c r="F1980" s="17">
        <v>78.7064</v>
      </c>
      <c r="G1980" s="18">
        <f t="shared" si="60"/>
        <v>0.984814814814815</v>
      </c>
      <c r="H1980" s="17"/>
      <c r="I1980" s="17"/>
      <c r="J1980" s="17"/>
      <c r="K1980" s="18" t="str">
        <f t="shared" si="61"/>
        <v/>
      </c>
      <c r="L1980" s="22" t="s">
        <v>690</v>
      </c>
    </row>
    <row r="1981" ht="12" customHeight="1" spans="1:12">
      <c r="A1981" s="15">
        <v>1977</v>
      </c>
      <c r="B1981" s="16" t="s">
        <v>3448</v>
      </c>
      <c r="C1981" s="16" t="s">
        <v>3449</v>
      </c>
      <c r="D1981" s="17">
        <v>15</v>
      </c>
      <c r="E1981" s="17">
        <v>15</v>
      </c>
      <c r="F1981" s="17">
        <v>15</v>
      </c>
      <c r="G1981" s="18">
        <f t="shared" si="60"/>
        <v>1</v>
      </c>
      <c r="H1981" s="17"/>
      <c r="I1981" s="17"/>
      <c r="J1981" s="17"/>
      <c r="K1981" s="18" t="str">
        <f t="shared" si="61"/>
        <v/>
      </c>
      <c r="L1981" s="22" t="s">
        <v>3450</v>
      </c>
    </row>
    <row r="1982" ht="12" customHeight="1" spans="1:12">
      <c r="A1982" s="19">
        <v>1978</v>
      </c>
      <c r="B1982" s="16" t="s">
        <v>3448</v>
      </c>
      <c r="C1982" s="16" t="s">
        <v>3451</v>
      </c>
      <c r="D1982" s="17"/>
      <c r="E1982" s="17">
        <v>42.4</v>
      </c>
      <c r="F1982" s="17">
        <v>8.25</v>
      </c>
      <c r="G1982" s="18">
        <f t="shared" si="60"/>
        <v>0.194575471698113</v>
      </c>
      <c r="H1982" s="17"/>
      <c r="I1982" s="17"/>
      <c r="J1982" s="17"/>
      <c r="K1982" s="18" t="str">
        <f t="shared" si="61"/>
        <v/>
      </c>
      <c r="L1982" s="22" t="s">
        <v>3356</v>
      </c>
    </row>
    <row r="1983" ht="12" customHeight="1" spans="1:12">
      <c r="A1983" s="15">
        <v>1979</v>
      </c>
      <c r="B1983" s="16" t="s">
        <v>3448</v>
      </c>
      <c r="C1983" s="16" t="s">
        <v>3452</v>
      </c>
      <c r="D1983" s="17">
        <v>4</v>
      </c>
      <c r="E1983" s="17"/>
      <c r="F1983" s="17"/>
      <c r="G1983" s="18" t="str">
        <f t="shared" si="60"/>
        <v/>
      </c>
      <c r="H1983" s="17"/>
      <c r="I1983" s="17"/>
      <c r="J1983" s="17"/>
      <c r="K1983" s="18" t="str">
        <f t="shared" si="61"/>
        <v/>
      </c>
      <c r="L1983" s="22" t="s">
        <v>3453</v>
      </c>
    </row>
    <row r="1984" ht="12" customHeight="1" spans="1:12">
      <c r="A1984" s="19">
        <v>1980</v>
      </c>
      <c r="B1984" s="16" t="s">
        <v>3448</v>
      </c>
      <c r="C1984" s="16" t="s">
        <v>3454</v>
      </c>
      <c r="D1984" s="17">
        <v>590</v>
      </c>
      <c r="E1984" s="17"/>
      <c r="F1984" s="17"/>
      <c r="G1984" s="18" t="str">
        <f t="shared" si="60"/>
        <v/>
      </c>
      <c r="H1984" s="17"/>
      <c r="I1984" s="17"/>
      <c r="J1984" s="17"/>
      <c r="K1984" s="18" t="str">
        <f t="shared" si="61"/>
        <v/>
      </c>
      <c r="L1984" s="22" t="s">
        <v>690</v>
      </c>
    </row>
    <row r="1985" ht="12" customHeight="1" spans="1:12">
      <c r="A1985" s="15">
        <v>1981</v>
      </c>
      <c r="B1985" s="16" t="s">
        <v>3448</v>
      </c>
      <c r="C1985" s="16" t="s">
        <v>3355</v>
      </c>
      <c r="D1985" s="17"/>
      <c r="E1985" s="17">
        <v>1.63</v>
      </c>
      <c r="F1985" s="17">
        <v>1.63</v>
      </c>
      <c r="G1985" s="18">
        <f t="shared" si="60"/>
        <v>1</v>
      </c>
      <c r="H1985" s="17"/>
      <c r="I1985" s="17"/>
      <c r="J1985" s="17"/>
      <c r="K1985" s="18" t="str">
        <f t="shared" si="61"/>
        <v/>
      </c>
      <c r="L1985" s="22" t="s">
        <v>3356</v>
      </c>
    </row>
    <row r="1986" ht="12" customHeight="1" spans="1:12">
      <c r="A1986" s="19">
        <v>1982</v>
      </c>
      <c r="B1986" s="16" t="s">
        <v>3448</v>
      </c>
      <c r="C1986" s="16" t="s">
        <v>3455</v>
      </c>
      <c r="D1986" s="17">
        <v>10</v>
      </c>
      <c r="E1986" s="17">
        <v>10</v>
      </c>
      <c r="F1986" s="17">
        <v>10</v>
      </c>
      <c r="G1986" s="18">
        <f t="shared" si="60"/>
        <v>1</v>
      </c>
      <c r="H1986" s="17"/>
      <c r="I1986" s="17"/>
      <c r="J1986" s="17"/>
      <c r="K1986" s="18" t="str">
        <f t="shared" si="61"/>
        <v/>
      </c>
      <c r="L1986" s="22" t="s">
        <v>690</v>
      </c>
    </row>
    <row r="1987" ht="12" customHeight="1" spans="1:12">
      <c r="A1987" s="15">
        <v>1983</v>
      </c>
      <c r="B1987" s="16" t="s">
        <v>3448</v>
      </c>
      <c r="C1987" s="16" t="s">
        <v>3456</v>
      </c>
      <c r="D1987" s="17">
        <v>8.09</v>
      </c>
      <c r="E1987" s="17"/>
      <c r="F1987" s="17"/>
      <c r="G1987" s="18" t="str">
        <f t="shared" si="60"/>
        <v/>
      </c>
      <c r="H1987" s="17"/>
      <c r="I1987" s="17"/>
      <c r="J1987" s="17"/>
      <c r="K1987" s="18" t="str">
        <f t="shared" si="61"/>
        <v/>
      </c>
      <c r="L1987" s="22" t="s">
        <v>1733</v>
      </c>
    </row>
    <row r="1988" ht="12" customHeight="1" spans="1:12">
      <c r="A1988" s="19">
        <v>1984</v>
      </c>
      <c r="B1988" s="16" t="s">
        <v>3448</v>
      </c>
      <c r="C1988" s="16" t="s">
        <v>3457</v>
      </c>
      <c r="D1988" s="17">
        <v>2.18</v>
      </c>
      <c r="E1988" s="17">
        <v>2.18</v>
      </c>
      <c r="F1988" s="17"/>
      <c r="G1988" s="18">
        <f t="shared" si="60"/>
        <v>0</v>
      </c>
      <c r="H1988" s="17"/>
      <c r="I1988" s="17"/>
      <c r="J1988" s="17"/>
      <c r="K1988" s="18" t="str">
        <f t="shared" si="61"/>
        <v/>
      </c>
      <c r="L1988" s="22" t="s">
        <v>3458</v>
      </c>
    </row>
    <row r="1989" ht="12" customHeight="1" spans="1:12">
      <c r="A1989" s="15">
        <v>1985</v>
      </c>
      <c r="B1989" s="16" t="s">
        <v>3448</v>
      </c>
      <c r="C1989" s="16" t="s">
        <v>3459</v>
      </c>
      <c r="D1989" s="17">
        <v>23.91</v>
      </c>
      <c r="E1989" s="17">
        <v>23.91</v>
      </c>
      <c r="F1989" s="17">
        <v>23.91</v>
      </c>
      <c r="G1989" s="18">
        <f t="shared" ref="G1989:G2052" si="62">IF(E1989=0,"",F1989/E1989)</f>
        <v>1</v>
      </c>
      <c r="H1989" s="17"/>
      <c r="I1989" s="17"/>
      <c r="J1989" s="17"/>
      <c r="K1989" s="18" t="str">
        <f t="shared" ref="K1989:K2052" si="63">IF(I1989=0,"",J1989/I1989)</f>
        <v/>
      </c>
      <c r="L1989" s="22" t="s">
        <v>690</v>
      </c>
    </row>
    <row r="1990" ht="12" customHeight="1" spans="1:12">
      <c r="A1990" s="19">
        <v>1986</v>
      </c>
      <c r="B1990" s="16" t="s">
        <v>3448</v>
      </c>
      <c r="C1990" s="16" t="s">
        <v>3460</v>
      </c>
      <c r="D1990" s="17">
        <v>58.25</v>
      </c>
      <c r="E1990" s="17">
        <v>58.25</v>
      </c>
      <c r="F1990" s="17">
        <v>44.827497</v>
      </c>
      <c r="G1990" s="18">
        <f t="shared" si="62"/>
        <v>0.769570763948498</v>
      </c>
      <c r="H1990" s="17"/>
      <c r="I1990" s="17"/>
      <c r="J1990" s="17"/>
      <c r="K1990" s="18" t="str">
        <f t="shared" si="63"/>
        <v/>
      </c>
      <c r="L1990" s="22" t="s">
        <v>690</v>
      </c>
    </row>
    <row r="1991" ht="12" customHeight="1" spans="1:12">
      <c r="A1991" s="15">
        <v>1987</v>
      </c>
      <c r="B1991" s="16" t="s">
        <v>3448</v>
      </c>
      <c r="C1991" s="16" t="s">
        <v>3461</v>
      </c>
      <c r="D1991" s="17">
        <v>6</v>
      </c>
      <c r="E1991" s="17">
        <v>6</v>
      </c>
      <c r="F1991" s="17">
        <v>5.975</v>
      </c>
      <c r="G1991" s="18">
        <f t="shared" si="62"/>
        <v>0.995833333333333</v>
      </c>
      <c r="H1991" s="17"/>
      <c r="I1991" s="17"/>
      <c r="J1991" s="17"/>
      <c r="K1991" s="18" t="str">
        <f t="shared" si="63"/>
        <v/>
      </c>
      <c r="L1991" s="22" t="s">
        <v>690</v>
      </c>
    </row>
    <row r="1992" ht="12" customHeight="1" spans="1:12">
      <c r="A1992" s="19">
        <v>1988</v>
      </c>
      <c r="B1992" s="16" t="s">
        <v>3448</v>
      </c>
      <c r="C1992" s="16" t="s">
        <v>3462</v>
      </c>
      <c r="D1992" s="17"/>
      <c r="E1992" s="17">
        <v>63</v>
      </c>
      <c r="F1992" s="17">
        <v>58.8544</v>
      </c>
      <c r="G1992" s="18">
        <f t="shared" si="62"/>
        <v>0.934196825396825</v>
      </c>
      <c r="H1992" s="17"/>
      <c r="I1992" s="17"/>
      <c r="J1992" s="17"/>
      <c r="K1992" s="18" t="str">
        <f t="shared" si="63"/>
        <v/>
      </c>
      <c r="L1992" s="22" t="s">
        <v>3356</v>
      </c>
    </row>
    <row r="1993" ht="12" customHeight="1" spans="1:12">
      <c r="A1993" s="15">
        <v>1989</v>
      </c>
      <c r="B1993" s="16" t="s">
        <v>3448</v>
      </c>
      <c r="C1993" s="16" t="s">
        <v>3463</v>
      </c>
      <c r="D1993" s="17"/>
      <c r="E1993" s="17">
        <v>173.3</v>
      </c>
      <c r="F1993" s="17"/>
      <c r="G1993" s="18">
        <f t="shared" si="62"/>
        <v>0</v>
      </c>
      <c r="H1993" s="17"/>
      <c r="I1993" s="17"/>
      <c r="J1993" s="17"/>
      <c r="K1993" s="18" t="str">
        <f t="shared" si="63"/>
        <v/>
      </c>
      <c r="L1993" s="22" t="s">
        <v>3360</v>
      </c>
    </row>
    <row r="1994" ht="12" customHeight="1" spans="1:12">
      <c r="A1994" s="19">
        <v>1990</v>
      </c>
      <c r="B1994" s="16" t="s">
        <v>3448</v>
      </c>
      <c r="C1994" s="16" t="s">
        <v>3464</v>
      </c>
      <c r="D1994" s="17"/>
      <c r="E1994" s="17">
        <v>13.5</v>
      </c>
      <c r="F1994" s="17">
        <v>13.5</v>
      </c>
      <c r="G1994" s="18">
        <f t="shared" si="62"/>
        <v>1</v>
      </c>
      <c r="H1994" s="17"/>
      <c r="I1994" s="17"/>
      <c r="J1994" s="17"/>
      <c r="K1994" s="18" t="str">
        <f t="shared" si="63"/>
        <v/>
      </c>
      <c r="L1994" s="22" t="s">
        <v>3465</v>
      </c>
    </row>
    <row r="1995" ht="12" customHeight="1" spans="1:12">
      <c r="A1995" s="15">
        <v>1991</v>
      </c>
      <c r="B1995" s="16" t="s">
        <v>3448</v>
      </c>
      <c r="C1995" s="16" t="s">
        <v>3466</v>
      </c>
      <c r="D1995" s="17">
        <v>15</v>
      </c>
      <c r="E1995" s="17"/>
      <c r="F1995" s="17"/>
      <c r="G1995" s="18" t="str">
        <f t="shared" si="62"/>
        <v/>
      </c>
      <c r="H1995" s="17"/>
      <c r="I1995" s="17"/>
      <c r="J1995" s="17"/>
      <c r="K1995" s="18" t="str">
        <f t="shared" si="63"/>
        <v/>
      </c>
      <c r="L1995" s="22" t="s">
        <v>3467</v>
      </c>
    </row>
    <row r="1996" ht="12" customHeight="1" spans="1:12">
      <c r="A1996" s="19">
        <v>1992</v>
      </c>
      <c r="B1996" s="16" t="s">
        <v>3448</v>
      </c>
      <c r="C1996" s="16" t="s">
        <v>3468</v>
      </c>
      <c r="D1996" s="17">
        <v>7</v>
      </c>
      <c r="E1996" s="17">
        <v>7</v>
      </c>
      <c r="F1996" s="17">
        <v>7</v>
      </c>
      <c r="G1996" s="18">
        <f t="shared" si="62"/>
        <v>1</v>
      </c>
      <c r="H1996" s="17"/>
      <c r="I1996" s="17"/>
      <c r="J1996" s="17"/>
      <c r="K1996" s="18" t="str">
        <f t="shared" si="63"/>
        <v/>
      </c>
      <c r="L1996" s="22" t="s">
        <v>690</v>
      </c>
    </row>
    <row r="1997" ht="12" customHeight="1" spans="1:12">
      <c r="A1997" s="15">
        <v>1993</v>
      </c>
      <c r="B1997" s="16" t="s">
        <v>3448</v>
      </c>
      <c r="C1997" s="16" t="s">
        <v>3469</v>
      </c>
      <c r="D1997" s="17"/>
      <c r="E1997" s="17">
        <v>0.18</v>
      </c>
      <c r="F1997" s="17">
        <v>0.18</v>
      </c>
      <c r="G1997" s="18">
        <f t="shared" si="62"/>
        <v>1</v>
      </c>
      <c r="H1997" s="17"/>
      <c r="I1997" s="17"/>
      <c r="J1997" s="17"/>
      <c r="K1997" s="18" t="str">
        <f t="shared" si="63"/>
        <v/>
      </c>
      <c r="L1997" s="22" t="s">
        <v>3470</v>
      </c>
    </row>
    <row r="1998" ht="12" customHeight="1" spans="1:12">
      <c r="A1998" s="19">
        <v>1994</v>
      </c>
      <c r="B1998" s="16" t="s">
        <v>3448</v>
      </c>
      <c r="C1998" s="16" t="s">
        <v>3471</v>
      </c>
      <c r="D1998" s="17">
        <v>98.4</v>
      </c>
      <c r="E1998" s="17">
        <v>98.4</v>
      </c>
      <c r="F1998" s="17"/>
      <c r="G1998" s="18">
        <f t="shared" si="62"/>
        <v>0</v>
      </c>
      <c r="H1998" s="17"/>
      <c r="I1998" s="17"/>
      <c r="J1998" s="17"/>
      <c r="K1998" s="18" t="str">
        <f t="shared" si="63"/>
        <v/>
      </c>
      <c r="L1998" s="22" t="s">
        <v>690</v>
      </c>
    </row>
    <row r="1999" ht="12" customHeight="1" spans="1:12">
      <c r="A1999" s="15">
        <v>1995</v>
      </c>
      <c r="B1999" s="16" t="s">
        <v>3448</v>
      </c>
      <c r="C1999" s="16" t="s">
        <v>3472</v>
      </c>
      <c r="D1999" s="17">
        <v>72</v>
      </c>
      <c r="E1999" s="17">
        <v>72</v>
      </c>
      <c r="F1999" s="17">
        <v>70.37</v>
      </c>
      <c r="G1999" s="18">
        <f t="shared" si="62"/>
        <v>0.977361111111111</v>
      </c>
      <c r="H1999" s="17"/>
      <c r="I1999" s="17"/>
      <c r="J1999" s="17"/>
      <c r="K1999" s="18" t="str">
        <f t="shared" si="63"/>
        <v/>
      </c>
      <c r="L1999" s="22" t="s">
        <v>3473</v>
      </c>
    </row>
    <row r="2000" ht="12" customHeight="1" spans="1:12">
      <c r="A2000" s="19">
        <v>1996</v>
      </c>
      <c r="B2000" s="16" t="s">
        <v>3448</v>
      </c>
      <c r="C2000" s="16" t="s">
        <v>3474</v>
      </c>
      <c r="D2000" s="17">
        <v>9</v>
      </c>
      <c r="E2000" s="17">
        <v>9</v>
      </c>
      <c r="F2000" s="17">
        <v>9</v>
      </c>
      <c r="G2000" s="18">
        <f t="shared" si="62"/>
        <v>1</v>
      </c>
      <c r="H2000" s="17"/>
      <c r="I2000" s="17"/>
      <c r="J2000" s="17"/>
      <c r="K2000" s="18" t="str">
        <f t="shared" si="63"/>
        <v/>
      </c>
      <c r="L2000" s="22" t="s">
        <v>1733</v>
      </c>
    </row>
    <row r="2001" ht="12" customHeight="1" spans="1:12">
      <c r="A2001" s="15">
        <v>1997</v>
      </c>
      <c r="B2001" s="16" t="s">
        <v>3448</v>
      </c>
      <c r="C2001" s="16" t="s">
        <v>3475</v>
      </c>
      <c r="D2001" s="17">
        <v>10</v>
      </c>
      <c r="E2001" s="17">
        <v>10</v>
      </c>
      <c r="F2001" s="17">
        <v>10</v>
      </c>
      <c r="G2001" s="18">
        <f t="shared" si="62"/>
        <v>1</v>
      </c>
      <c r="H2001" s="17"/>
      <c r="I2001" s="17"/>
      <c r="J2001" s="17"/>
      <c r="K2001" s="18" t="str">
        <f t="shared" si="63"/>
        <v/>
      </c>
      <c r="L2001" s="22" t="s">
        <v>1733</v>
      </c>
    </row>
    <row r="2002" ht="12" customHeight="1" spans="1:12">
      <c r="A2002" s="19">
        <v>1998</v>
      </c>
      <c r="B2002" s="16" t="s">
        <v>3476</v>
      </c>
      <c r="C2002" s="16" t="s">
        <v>3477</v>
      </c>
      <c r="D2002" s="17">
        <v>970</v>
      </c>
      <c r="E2002" s="17">
        <v>970</v>
      </c>
      <c r="F2002" s="17">
        <v>850</v>
      </c>
      <c r="G2002" s="18">
        <f t="shared" si="62"/>
        <v>0.876288659793814</v>
      </c>
      <c r="H2002" s="17"/>
      <c r="I2002" s="17"/>
      <c r="J2002" s="17"/>
      <c r="K2002" s="18" t="str">
        <f t="shared" si="63"/>
        <v/>
      </c>
      <c r="L2002" s="22" t="s">
        <v>3478</v>
      </c>
    </row>
    <row r="2003" ht="12" customHeight="1" spans="1:12">
      <c r="A2003" s="15">
        <v>1999</v>
      </c>
      <c r="B2003" s="16" t="s">
        <v>3479</v>
      </c>
      <c r="C2003" s="16" t="s">
        <v>3480</v>
      </c>
      <c r="D2003" s="17"/>
      <c r="E2003" s="17">
        <v>51.4</v>
      </c>
      <c r="F2003" s="17"/>
      <c r="G2003" s="18">
        <f t="shared" si="62"/>
        <v>0</v>
      </c>
      <c r="H2003" s="17"/>
      <c r="I2003" s="17"/>
      <c r="J2003" s="17"/>
      <c r="K2003" s="18" t="str">
        <f t="shared" si="63"/>
        <v/>
      </c>
      <c r="L2003" s="22" t="s">
        <v>3283</v>
      </c>
    </row>
    <row r="2004" ht="12" customHeight="1" spans="1:12">
      <c r="A2004" s="19">
        <v>2000</v>
      </c>
      <c r="B2004" s="16" t="s">
        <v>3479</v>
      </c>
      <c r="C2004" s="16" t="s">
        <v>3481</v>
      </c>
      <c r="D2004" s="17"/>
      <c r="E2004" s="17">
        <v>9.68</v>
      </c>
      <c r="F2004" s="17">
        <v>9.68</v>
      </c>
      <c r="G2004" s="18">
        <f t="shared" si="62"/>
        <v>1</v>
      </c>
      <c r="H2004" s="17"/>
      <c r="I2004" s="17"/>
      <c r="J2004" s="17"/>
      <c r="K2004" s="18" t="str">
        <f t="shared" si="63"/>
        <v/>
      </c>
      <c r="L2004" s="22" t="s">
        <v>3285</v>
      </c>
    </row>
    <row r="2005" ht="12" customHeight="1" spans="1:12">
      <c r="A2005" s="15">
        <v>2001</v>
      </c>
      <c r="B2005" s="16" t="s">
        <v>3479</v>
      </c>
      <c r="C2005" s="16" t="s">
        <v>3482</v>
      </c>
      <c r="D2005" s="17"/>
      <c r="E2005" s="17">
        <v>5.12</v>
      </c>
      <c r="F2005" s="17">
        <v>5.12</v>
      </c>
      <c r="G2005" s="18">
        <f t="shared" si="62"/>
        <v>1</v>
      </c>
      <c r="H2005" s="17"/>
      <c r="I2005" s="17"/>
      <c r="J2005" s="17"/>
      <c r="K2005" s="18" t="str">
        <f t="shared" si="63"/>
        <v/>
      </c>
      <c r="L2005" s="22" t="s">
        <v>3285</v>
      </c>
    </row>
    <row r="2006" ht="12" customHeight="1" spans="1:12">
      <c r="A2006" s="19">
        <v>2002</v>
      </c>
      <c r="B2006" s="16" t="s">
        <v>3479</v>
      </c>
      <c r="C2006" s="16" t="s">
        <v>3483</v>
      </c>
      <c r="D2006" s="17"/>
      <c r="E2006" s="17">
        <v>6.45</v>
      </c>
      <c r="F2006" s="17"/>
      <c r="G2006" s="18">
        <f t="shared" si="62"/>
        <v>0</v>
      </c>
      <c r="H2006" s="17"/>
      <c r="I2006" s="17"/>
      <c r="J2006" s="17"/>
      <c r="K2006" s="18" t="str">
        <f t="shared" si="63"/>
        <v/>
      </c>
      <c r="L2006" s="22" t="s">
        <v>3285</v>
      </c>
    </row>
    <row r="2007" ht="12" customHeight="1" spans="1:12">
      <c r="A2007" s="15">
        <v>2003</v>
      </c>
      <c r="B2007" s="16" t="s">
        <v>3479</v>
      </c>
      <c r="C2007" s="16" t="s">
        <v>3484</v>
      </c>
      <c r="D2007" s="17">
        <v>29.28</v>
      </c>
      <c r="E2007" s="17">
        <v>29.28</v>
      </c>
      <c r="F2007" s="17">
        <v>22.75773</v>
      </c>
      <c r="G2007" s="18">
        <f t="shared" si="62"/>
        <v>0.77724487704918</v>
      </c>
      <c r="H2007" s="17"/>
      <c r="I2007" s="17"/>
      <c r="J2007" s="17"/>
      <c r="K2007" s="18" t="str">
        <f t="shared" si="63"/>
        <v/>
      </c>
      <c r="L2007" s="22" t="s">
        <v>3485</v>
      </c>
    </row>
    <row r="2008" ht="12" customHeight="1" spans="1:12">
      <c r="A2008" s="19">
        <v>2004</v>
      </c>
      <c r="B2008" s="16" t="s">
        <v>3479</v>
      </c>
      <c r="C2008" s="16" t="s">
        <v>3486</v>
      </c>
      <c r="D2008" s="17">
        <v>10</v>
      </c>
      <c r="E2008" s="17">
        <v>10</v>
      </c>
      <c r="F2008" s="17">
        <v>10</v>
      </c>
      <c r="G2008" s="18">
        <f t="shared" si="62"/>
        <v>1</v>
      </c>
      <c r="H2008" s="17"/>
      <c r="I2008" s="17"/>
      <c r="J2008" s="17"/>
      <c r="K2008" s="18" t="str">
        <f t="shared" si="63"/>
        <v/>
      </c>
      <c r="L2008" s="22" t="s">
        <v>3485</v>
      </c>
    </row>
    <row r="2009" ht="12" customHeight="1" spans="1:12">
      <c r="A2009" s="15">
        <v>2005</v>
      </c>
      <c r="B2009" s="16" t="s">
        <v>3479</v>
      </c>
      <c r="C2009" s="16" t="s">
        <v>3487</v>
      </c>
      <c r="D2009" s="17">
        <v>1</v>
      </c>
      <c r="E2009" s="17"/>
      <c r="F2009" s="17"/>
      <c r="G2009" s="18" t="str">
        <f t="shared" si="62"/>
        <v/>
      </c>
      <c r="H2009" s="17"/>
      <c r="I2009" s="17"/>
      <c r="J2009" s="17"/>
      <c r="K2009" s="18" t="str">
        <f t="shared" si="63"/>
        <v/>
      </c>
      <c r="L2009" s="22" t="s">
        <v>3488</v>
      </c>
    </row>
    <row r="2010" ht="12" customHeight="1" spans="1:12">
      <c r="A2010" s="19">
        <v>2006</v>
      </c>
      <c r="B2010" s="16" t="s">
        <v>3479</v>
      </c>
      <c r="C2010" s="16" t="s">
        <v>3489</v>
      </c>
      <c r="D2010" s="17">
        <v>9.07</v>
      </c>
      <c r="E2010" s="17">
        <v>9.07</v>
      </c>
      <c r="F2010" s="17">
        <v>9.07</v>
      </c>
      <c r="G2010" s="18">
        <f t="shared" si="62"/>
        <v>1</v>
      </c>
      <c r="H2010" s="17"/>
      <c r="I2010" s="17"/>
      <c r="J2010" s="17"/>
      <c r="K2010" s="18" t="str">
        <f t="shared" si="63"/>
        <v/>
      </c>
      <c r="L2010" s="22" t="s">
        <v>3490</v>
      </c>
    </row>
    <row r="2011" ht="12" customHeight="1" spans="1:12">
      <c r="A2011" s="15">
        <v>2007</v>
      </c>
      <c r="B2011" s="16" t="s">
        <v>3479</v>
      </c>
      <c r="C2011" s="16" t="s">
        <v>3491</v>
      </c>
      <c r="D2011" s="17">
        <v>9.7</v>
      </c>
      <c r="E2011" s="17">
        <v>9.7</v>
      </c>
      <c r="F2011" s="17">
        <v>5.39846</v>
      </c>
      <c r="G2011" s="18">
        <f t="shared" si="62"/>
        <v>0.556542268041237</v>
      </c>
      <c r="H2011" s="17"/>
      <c r="I2011" s="17"/>
      <c r="J2011" s="17"/>
      <c r="K2011" s="18" t="str">
        <f t="shared" si="63"/>
        <v/>
      </c>
      <c r="L2011" s="22" t="s">
        <v>3490</v>
      </c>
    </row>
    <row r="2012" ht="12" customHeight="1" spans="1:12">
      <c r="A2012" s="19">
        <v>2008</v>
      </c>
      <c r="B2012" s="16" t="s">
        <v>3479</v>
      </c>
      <c r="C2012" s="16" t="s">
        <v>3492</v>
      </c>
      <c r="D2012" s="17">
        <v>51.41</v>
      </c>
      <c r="E2012" s="17">
        <v>51.41</v>
      </c>
      <c r="F2012" s="17">
        <v>27.06165</v>
      </c>
      <c r="G2012" s="18">
        <f t="shared" si="62"/>
        <v>0.526388834857032</v>
      </c>
      <c r="H2012" s="17"/>
      <c r="I2012" s="17"/>
      <c r="J2012" s="17"/>
      <c r="K2012" s="18" t="str">
        <f t="shared" si="63"/>
        <v/>
      </c>
      <c r="L2012" s="22" t="s">
        <v>3493</v>
      </c>
    </row>
    <row r="2013" ht="12" customHeight="1" spans="1:12">
      <c r="A2013" s="15">
        <v>2009</v>
      </c>
      <c r="B2013" s="16" t="s">
        <v>3479</v>
      </c>
      <c r="C2013" s="16" t="s">
        <v>3494</v>
      </c>
      <c r="D2013" s="17"/>
      <c r="E2013" s="17">
        <v>7.2</v>
      </c>
      <c r="F2013" s="17">
        <v>7.2</v>
      </c>
      <c r="G2013" s="18">
        <f t="shared" si="62"/>
        <v>1</v>
      </c>
      <c r="H2013" s="17"/>
      <c r="I2013" s="17"/>
      <c r="J2013" s="17"/>
      <c r="K2013" s="18" t="str">
        <f t="shared" si="63"/>
        <v/>
      </c>
      <c r="L2013" s="22" t="s">
        <v>3273</v>
      </c>
    </row>
    <row r="2014" ht="12" customHeight="1" spans="1:12">
      <c r="A2014" s="19">
        <v>2010</v>
      </c>
      <c r="B2014" s="16" t="s">
        <v>3479</v>
      </c>
      <c r="C2014" s="16" t="s">
        <v>3272</v>
      </c>
      <c r="D2014" s="17"/>
      <c r="E2014" s="17">
        <v>2</v>
      </c>
      <c r="F2014" s="17">
        <v>2</v>
      </c>
      <c r="G2014" s="18">
        <f t="shared" si="62"/>
        <v>1</v>
      </c>
      <c r="H2014" s="17"/>
      <c r="I2014" s="17"/>
      <c r="J2014" s="17"/>
      <c r="K2014" s="18" t="str">
        <f t="shared" si="63"/>
        <v/>
      </c>
      <c r="L2014" s="22" t="s">
        <v>3273</v>
      </c>
    </row>
    <row r="2015" ht="12" customHeight="1" spans="1:12">
      <c r="A2015" s="15">
        <v>2011</v>
      </c>
      <c r="B2015" s="16" t="s">
        <v>3479</v>
      </c>
      <c r="C2015" s="16" t="s">
        <v>3495</v>
      </c>
      <c r="D2015" s="17">
        <v>91.35</v>
      </c>
      <c r="E2015" s="17">
        <v>91.35</v>
      </c>
      <c r="F2015" s="17"/>
      <c r="G2015" s="18">
        <f t="shared" si="62"/>
        <v>0</v>
      </c>
      <c r="H2015" s="17"/>
      <c r="I2015" s="17"/>
      <c r="J2015" s="17"/>
      <c r="K2015" s="18" t="str">
        <f t="shared" si="63"/>
        <v/>
      </c>
      <c r="L2015" s="22" t="s">
        <v>3496</v>
      </c>
    </row>
    <row r="2016" ht="12" customHeight="1" spans="1:12">
      <c r="A2016" s="19">
        <v>2012</v>
      </c>
      <c r="B2016" s="16" t="s">
        <v>3479</v>
      </c>
      <c r="C2016" s="16" t="s">
        <v>3497</v>
      </c>
      <c r="D2016" s="17">
        <v>40.63</v>
      </c>
      <c r="E2016" s="17">
        <v>40.63</v>
      </c>
      <c r="F2016" s="17"/>
      <c r="G2016" s="18">
        <f t="shared" si="62"/>
        <v>0</v>
      </c>
      <c r="H2016" s="17"/>
      <c r="I2016" s="17"/>
      <c r="J2016" s="17"/>
      <c r="K2016" s="18" t="str">
        <f t="shared" si="63"/>
        <v/>
      </c>
      <c r="L2016" s="22" t="s">
        <v>3498</v>
      </c>
    </row>
    <row r="2017" ht="12" customHeight="1" spans="1:12">
      <c r="A2017" s="15">
        <v>2013</v>
      </c>
      <c r="B2017" s="16" t="s">
        <v>3479</v>
      </c>
      <c r="C2017" s="16" t="s">
        <v>3499</v>
      </c>
      <c r="D2017" s="17">
        <v>0.61</v>
      </c>
      <c r="E2017" s="17">
        <v>0.61</v>
      </c>
      <c r="F2017" s="17">
        <v>0.61</v>
      </c>
      <c r="G2017" s="18">
        <f t="shared" si="62"/>
        <v>1</v>
      </c>
      <c r="H2017" s="17"/>
      <c r="I2017" s="17"/>
      <c r="J2017" s="17"/>
      <c r="K2017" s="18" t="str">
        <f t="shared" si="63"/>
        <v/>
      </c>
      <c r="L2017" s="22" t="s">
        <v>3500</v>
      </c>
    </row>
    <row r="2018" ht="12" customHeight="1" spans="1:12">
      <c r="A2018" s="19">
        <v>2014</v>
      </c>
      <c r="B2018" s="16" t="s">
        <v>3479</v>
      </c>
      <c r="C2018" s="16" t="s">
        <v>3501</v>
      </c>
      <c r="D2018" s="17"/>
      <c r="E2018" s="17">
        <v>120</v>
      </c>
      <c r="F2018" s="17"/>
      <c r="G2018" s="18">
        <f t="shared" si="62"/>
        <v>0</v>
      </c>
      <c r="H2018" s="17"/>
      <c r="I2018" s="17"/>
      <c r="J2018" s="17"/>
      <c r="K2018" s="18" t="str">
        <f t="shared" si="63"/>
        <v/>
      </c>
      <c r="L2018" s="22" t="s">
        <v>3316</v>
      </c>
    </row>
    <row r="2019" ht="12" customHeight="1" spans="1:12">
      <c r="A2019" s="15">
        <v>2015</v>
      </c>
      <c r="B2019" s="16" t="s">
        <v>3479</v>
      </c>
      <c r="C2019" s="16" t="s">
        <v>3502</v>
      </c>
      <c r="D2019" s="17"/>
      <c r="E2019" s="17">
        <v>3.25</v>
      </c>
      <c r="F2019" s="17"/>
      <c r="G2019" s="18">
        <f t="shared" si="62"/>
        <v>0</v>
      </c>
      <c r="H2019" s="17"/>
      <c r="I2019" s="17"/>
      <c r="J2019" s="17"/>
      <c r="K2019" s="18" t="str">
        <f t="shared" si="63"/>
        <v/>
      </c>
      <c r="L2019" s="22" t="s">
        <v>3343</v>
      </c>
    </row>
    <row r="2020" ht="12" customHeight="1" spans="1:12">
      <c r="A2020" s="19">
        <v>2016</v>
      </c>
      <c r="B2020" s="16" t="s">
        <v>3479</v>
      </c>
      <c r="C2020" s="16" t="s">
        <v>3503</v>
      </c>
      <c r="D2020" s="17">
        <v>1</v>
      </c>
      <c r="E2020" s="17"/>
      <c r="F2020" s="17"/>
      <c r="G2020" s="18" t="str">
        <f t="shared" si="62"/>
        <v/>
      </c>
      <c r="H2020" s="17"/>
      <c r="I2020" s="17"/>
      <c r="J2020" s="17"/>
      <c r="K2020" s="18" t="str">
        <f t="shared" si="63"/>
        <v/>
      </c>
      <c r="L2020" s="22" t="s">
        <v>3504</v>
      </c>
    </row>
    <row r="2021" ht="12" customHeight="1" spans="1:12">
      <c r="A2021" s="15">
        <v>2017</v>
      </c>
      <c r="B2021" s="16" t="s">
        <v>3479</v>
      </c>
      <c r="C2021" s="16" t="s">
        <v>3505</v>
      </c>
      <c r="D2021" s="17">
        <v>2.7</v>
      </c>
      <c r="E2021" s="17">
        <v>2.7</v>
      </c>
      <c r="F2021" s="17">
        <v>2.7</v>
      </c>
      <c r="G2021" s="18">
        <f t="shared" si="62"/>
        <v>1</v>
      </c>
      <c r="H2021" s="17"/>
      <c r="I2021" s="17"/>
      <c r="J2021" s="17"/>
      <c r="K2021" s="18" t="str">
        <f t="shared" si="63"/>
        <v/>
      </c>
      <c r="L2021" s="22" t="s">
        <v>3506</v>
      </c>
    </row>
    <row r="2022" ht="12" customHeight="1" spans="1:12">
      <c r="A2022" s="19">
        <v>2018</v>
      </c>
      <c r="B2022" s="16" t="s">
        <v>3479</v>
      </c>
      <c r="C2022" s="16" t="s">
        <v>3507</v>
      </c>
      <c r="D2022" s="17">
        <v>230</v>
      </c>
      <c r="E2022" s="17">
        <v>230</v>
      </c>
      <c r="F2022" s="17"/>
      <c r="G2022" s="18">
        <f t="shared" si="62"/>
        <v>0</v>
      </c>
      <c r="H2022" s="17"/>
      <c r="I2022" s="17"/>
      <c r="J2022" s="17"/>
      <c r="K2022" s="18" t="str">
        <f t="shared" si="63"/>
        <v/>
      </c>
      <c r="L2022" s="22" t="s">
        <v>3508</v>
      </c>
    </row>
    <row r="2023" ht="12" customHeight="1" spans="1:12">
      <c r="A2023" s="15">
        <v>2019</v>
      </c>
      <c r="B2023" s="16" t="s">
        <v>3479</v>
      </c>
      <c r="C2023" s="16" t="s">
        <v>3509</v>
      </c>
      <c r="D2023" s="17"/>
      <c r="E2023" s="17">
        <v>14.4</v>
      </c>
      <c r="F2023" s="17">
        <v>14.4</v>
      </c>
      <c r="G2023" s="18">
        <f t="shared" si="62"/>
        <v>1</v>
      </c>
      <c r="H2023" s="17"/>
      <c r="I2023" s="17"/>
      <c r="J2023" s="17"/>
      <c r="K2023" s="18" t="str">
        <f t="shared" si="63"/>
        <v/>
      </c>
      <c r="L2023" s="22" t="s">
        <v>3510</v>
      </c>
    </row>
    <row r="2024" ht="12" customHeight="1" spans="1:12">
      <c r="A2024" s="19">
        <v>2020</v>
      </c>
      <c r="B2024" s="16" t="s">
        <v>3479</v>
      </c>
      <c r="C2024" s="16" t="s">
        <v>3511</v>
      </c>
      <c r="D2024" s="17">
        <v>14</v>
      </c>
      <c r="E2024" s="17">
        <v>14</v>
      </c>
      <c r="F2024" s="17"/>
      <c r="G2024" s="18">
        <f t="shared" si="62"/>
        <v>0</v>
      </c>
      <c r="H2024" s="17"/>
      <c r="I2024" s="17"/>
      <c r="J2024" s="17"/>
      <c r="K2024" s="18" t="str">
        <f t="shared" si="63"/>
        <v/>
      </c>
      <c r="L2024" s="22" t="s">
        <v>3512</v>
      </c>
    </row>
    <row r="2025" ht="12" customHeight="1" spans="1:12">
      <c r="A2025" s="15">
        <v>2021</v>
      </c>
      <c r="B2025" s="16" t="s">
        <v>3479</v>
      </c>
      <c r="C2025" s="16" t="s">
        <v>3513</v>
      </c>
      <c r="D2025" s="17">
        <v>15</v>
      </c>
      <c r="E2025" s="17">
        <v>15</v>
      </c>
      <c r="F2025" s="17"/>
      <c r="G2025" s="18">
        <f t="shared" si="62"/>
        <v>0</v>
      </c>
      <c r="H2025" s="17"/>
      <c r="I2025" s="17"/>
      <c r="J2025" s="17"/>
      <c r="K2025" s="18" t="str">
        <f t="shared" si="63"/>
        <v/>
      </c>
      <c r="L2025" s="22" t="s">
        <v>3512</v>
      </c>
    </row>
    <row r="2026" ht="12" customHeight="1" spans="1:12">
      <c r="A2026" s="19">
        <v>2022</v>
      </c>
      <c r="B2026" s="16" t="s">
        <v>3479</v>
      </c>
      <c r="C2026" s="16" t="s">
        <v>3514</v>
      </c>
      <c r="D2026" s="17"/>
      <c r="E2026" s="17">
        <v>19</v>
      </c>
      <c r="F2026" s="17">
        <v>19</v>
      </c>
      <c r="G2026" s="18">
        <f t="shared" si="62"/>
        <v>1</v>
      </c>
      <c r="H2026" s="17"/>
      <c r="I2026" s="17"/>
      <c r="J2026" s="17"/>
      <c r="K2026" s="18" t="str">
        <f t="shared" si="63"/>
        <v/>
      </c>
      <c r="L2026" s="22" t="s">
        <v>3510</v>
      </c>
    </row>
    <row r="2027" ht="12" customHeight="1" spans="1:12">
      <c r="A2027" s="15">
        <v>2023</v>
      </c>
      <c r="B2027" s="16" t="s">
        <v>3479</v>
      </c>
      <c r="C2027" s="16" t="s">
        <v>3515</v>
      </c>
      <c r="D2027" s="17">
        <v>9</v>
      </c>
      <c r="E2027" s="17">
        <v>9</v>
      </c>
      <c r="F2027" s="17">
        <v>0.42</v>
      </c>
      <c r="G2027" s="18">
        <f t="shared" si="62"/>
        <v>0.0466666666666667</v>
      </c>
      <c r="H2027" s="17"/>
      <c r="I2027" s="17"/>
      <c r="J2027" s="17"/>
      <c r="K2027" s="18" t="str">
        <f t="shared" si="63"/>
        <v/>
      </c>
      <c r="L2027" s="22" t="s">
        <v>3516</v>
      </c>
    </row>
    <row r="2028" ht="12" customHeight="1" spans="1:12">
      <c r="A2028" s="19">
        <v>2024</v>
      </c>
      <c r="B2028" s="16" t="s">
        <v>3479</v>
      </c>
      <c r="C2028" s="16" t="s">
        <v>3517</v>
      </c>
      <c r="D2028" s="17">
        <v>1</v>
      </c>
      <c r="E2028" s="17"/>
      <c r="F2028" s="17"/>
      <c r="G2028" s="18" t="str">
        <f t="shared" si="62"/>
        <v/>
      </c>
      <c r="H2028" s="17"/>
      <c r="I2028" s="17"/>
      <c r="J2028" s="17"/>
      <c r="K2028" s="18" t="str">
        <f t="shared" si="63"/>
        <v/>
      </c>
      <c r="L2028" s="22" t="s">
        <v>3518</v>
      </c>
    </row>
    <row r="2029" ht="12" customHeight="1" spans="1:12">
      <c r="A2029" s="15">
        <v>2025</v>
      </c>
      <c r="B2029" s="16" t="s">
        <v>3479</v>
      </c>
      <c r="C2029" s="16" t="s">
        <v>3519</v>
      </c>
      <c r="D2029" s="17">
        <v>20</v>
      </c>
      <c r="E2029" s="17"/>
      <c r="F2029" s="17"/>
      <c r="G2029" s="18" t="str">
        <f t="shared" si="62"/>
        <v/>
      </c>
      <c r="H2029" s="17"/>
      <c r="I2029" s="17"/>
      <c r="J2029" s="17"/>
      <c r="K2029" s="18" t="str">
        <f t="shared" si="63"/>
        <v/>
      </c>
      <c r="L2029" s="22" t="s">
        <v>3520</v>
      </c>
    </row>
    <row r="2030" ht="12" customHeight="1" spans="1:12">
      <c r="A2030" s="19">
        <v>2026</v>
      </c>
      <c r="B2030" s="16" t="s">
        <v>3479</v>
      </c>
      <c r="C2030" s="16" t="s">
        <v>1587</v>
      </c>
      <c r="D2030" s="17">
        <v>13</v>
      </c>
      <c r="E2030" s="17">
        <v>5.88</v>
      </c>
      <c r="F2030" s="17">
        <v>5.88</v>
      </c>
      <c r="G2030" s="18">
        <f t="shared" si="62"/>
        <v>1</v>
      </c>
      <c r="H2030" s="17"/>
      <c r="I2030" s="17"/>
      <c r="J2030" s="17"/>
      <c r="K2030" s="18" t="str">
        <f t="shared" si="63"/>
        <v/>
      </c>
      <c r="L2030" s="22" t="s">
        <v>3521</v>
      </c>
    </row>
    <row r="2031" ht="12" customHeight="1" spans="1:12">
      <c r="A2031" s="15">
        <v>2027</v>
      </c>
      <c r="B2031" s="16" t="s">
        <v>3479</v>
      </c>
      <c r="C2031" s="16" t="s">
        <v>3522</v>
      </c>
      <c r="D2031" s="17">
        <v>50</v>
      </c>
      <c r="E2031" s="17">
        <v>50</v>
      </c>
      <c r="F2031" s="17">
        <v>47.31767</v>
      </c>
      <c r="G2031" s="18">
        <f t="shared" si="62"/>
        <v>0.9463534</v>
      </c>
      <c r="H2031" s="17"/>
      <c r="I2031" s="17"/>
      <c r="J2031" s="17"/>
      <c r="K2031" s="18" t="str">
        <f t="shared" si="63"/>
        <v/>
      </c>
      <c r="L2031" s="22" t="s">
        <v>3523</v>
      </c>
    </row>
    <row r="2032" ht="12" customHeight="1" spans="1:12">
      <c r="A2032" s="19">
        <v>2028</v>
      </c>
      <c r="B2032" s="16" t="s">
        <v>3479</v>
      </c>
      <c r="C2032" s="16" t="s">
        <v>3524</v>
      </c>
      <c r="D2032" s="17">
        <v>60</v>
      </c>
      <c r="E2032" s="17">
        <v>60</v>
      </c>
      <c r="F2032" s="17">
        <v>26.724106</v>
      </c>
      <c r="G2032" s="18">
        <f t="shared" si="62"/>
        <v>0.445401766666667</v>
      </c>
      <c r="H2032" s="17"/>
      <c r="I2032" s="17"/>
      <c r="J2032" s="17"/>
      <c r="K2032" s="18" t="str">
        <f t="shared" si="63"/>
        <v/>
      </c>
      <c r="L2032" s="22" t="s">
        <v>3525</v>
      </c>
    </row>
    <row r="2033" ht="12" customHeight="1" spans="1:12">
      <c r="A2033" s="15">
        <v>2029</v>
      </c>
      <c r="B2033" s="16" t="s">
        <v>3479</v>
      </c>
      <c r="C2033" s="16" t="s">
        <v>3526</v>
      </c>
      <c r="D2033" s="17">
        <v>5</v>
      </c>
      <c r="E2033" s="17">
        <v>5</v>
      </c>
      <c r="F2033" s="17">
        <v>5</v>
      </c>
      <c r="G2033" s="18">
        <f t="shared" si="62"/>
        <v>1</v>
      </c>
      <c r="H2033" s="17"/>
      <c r="I2033" s="17"/>
      <c r="J2033" s="17"/>
      <c r="K2033" s="18" t="str">
        <f t="shared" si="63"/>
        <v/>
      </c>
      <c r="L2033" s="22" t="s">
        <v>3527</v>
      </c>
    </row>
    <row r="2034" ht="12" customHeight="1" spans="1:12">
      <c r="A2034" s="19">
        <v>2030</v>
      </c>
      <c r="B2034" s="16" t="s">
        <v>3479</v>
      </c>
      <c r="C2034" s="16" t="s">
        <v>3528</v>
      </c>
      <c r="D2034" s="17"/>
      <c r="E2034" s="17">
        <v>12.6</v>
      </c>
      <c r="F2034" s="17">
        <v>12.6</v>
      </c>
      <c r="G2034" s="18">
        <f t="shared" si="62"/>
        <v>1</v>
      </c>
      <c r="H2034" s="17"/>
      <c r="I2034" s="17"/>
      <c r="J2034" s="17"/>
      <c r="K2034" s="18" t="str">
        <f t="shared" si="63"/>
        <v/>
      </c>
      <c r="L2034" s="22" t="s">
        <v>3529</v>
      </c>
    </row>
    <row r="2035" ht="12" customHeight="1" spans="1:12">
      <c r="A2035" s="15">
        <v>2031</v>
      </c>
      <c r="B2035" s="16" t="s">
        <v>3479</v>
      </c>
      <c r="C2035" s="16" t="s">
        <v>3528</v>
      </c>
      <c r="D2035" s="17"/>
      <c r="E2035" s="17">
        <v>12.6</v>
      </c>
      <c r="F2035" s="17">
        <v>12.6</v>
      </c>
      <c r="G2035" s="18">
        <f t="shared" si="62"/>
        <v>1</v>
      </c>
      <c r="H2035" s="17"/>
      <c r="I2035" s="17"/>
      <c r="J2035" s="17"/>
      <c r="K2035" s="18" t="str">
        <f t="shared" si="63"/>
        <v/>
      </c>
      <c r="L2035" s="22" t="s">
        <v>3354</v>
      </c>
    </row>
    <row r="2036" ht="12" customHeight="1" spans="1:12">
      <c r="A2036" s="19">
        <v>2032</v>
      </c>
      <c r="B2036" s="16" t="s">
        <v>3479</v>
      </c>
      <c r="C2036" s="16" t="s">
        <v>3530</v>
      </c>
      <c r="D2036" s="17">
        <v>18</v>
      </c>
      <c r="E2036" s="17">
        <v>18</v>
      </c>
      <c r="F2036" s="17">
        <v>9.64</v>
      </c>
      <c r="G2036" s="18">
        <f t="shared" si="62"/>
        <v>0.535555555555556</v>
      </c>
      <c r="H2036" s="17"/>
      <c r="I2036" s="17"/>
      <c r="J2036" s="17"/>
      <c r="K2036" s="18" t="str">
        <f t="shared" si="63"/>
        <v/>
      </c>
      <c r="L2036" s="22" t="s">
        <v>3531</v>
      </c>
    </row>
    <row r="2037" ht="12" customHeight="1" spans="1:12">
      <c r="A2037" s="15">
        <v>2033</v>
      </c>
      <c r="B2037" s="16" t="s">
        <v>3479</v>
      </c>
      <c r="C2037" s="16" t="s">
        <v>3532</v>
      </c>
      <c r="D2037" s="17">
        <v>8</v>
      </c>
      <c r="E2037" s="17"/>
      <c r="F2037" s="17"/>
      <c r="G2037" s="18" t="str">
        <f t="shared" si="62"/>
        <v/>
      </c>
      <c r="H2037" s="17"/>
      <c r="I2037" s="17"/>
      <c r="J2037" s="17"/>
      <c r="K2037" s="18" t="str">
        <f t="shared" si="63"/>
        <v/>
      </c>
      <c r="L2037" s="22" t="s">
        <v>690</v>
      </c>
    </row>
    <row r="2038" ht="12" customHeight="1" spans="1:12">
      <c r="A2038" s="19">
        <v>2034</v>
      </c>
      <c r="B2038" s="16" t="s">
        <v>3479</v>
      </c>
      <c r="C2038" s="16" t="s">
        <v>3533</v>
      </c>
      <c r="D2038" s="17">
        <v>55</v>
      </c>
      <c r="E2038" s="17">
        <v>55</v>
      </c>
      <c r="F2038" s="17">
        <v>12</v>
      </c>
      <c r="G2038" s="18">
        <f t="shared" si="62"/>
        <v>0.218181818181818</v>
      </c>
      <c r="H2038" s="17"/>
      <c r="I2038" s="17"/>
      <c r="J2038" s="17"/>
      <c r="K2038" s="18" t="str">
        <f t="shared" si="63"/>
        <v/>
      </c>
      <c r="L2038" s="22" t="s">
        <v>3531</v>
      </c>
    </row>
    <row r="2039" ht="12" customHeight="1" spans="1:12">
      <c r="A2039" s="15">
        <v>2035</v>
      </c>
      <c r="B2039" s="16" t="s">
        <v>3479</v>
      </c>
      <c r="C2039" s="16" t="s">
        <v>3534</v>
      </c>
      <c r="D2039" s="17"/>
      <c r="E2039" s="17">
        <v>3</v>
      </c>
      <c r="F2039" s="17">
        <v>3</v>
      </c>
      <c r="G2039" s="18">
        <f t="shared" si="62"/>
        <v>1</v>
      </c>
      <c r="H2039" s="17"/>
      <c r="I2039" s="17"/>
      <c r="J2039" s="17"/>
      <c r="K2039" s="18" t="str">
        <f t="shared" si="63"/>
        <v/>
      </c>
      <c r="L2039" s="22" t="s">
        <v>3535</v>
      </c>
    </row>
    <row r="2040" ht="12" customHeight="1" spans="1:12">
      <c r="A2040" s="19">
        <v>2036</v>
      </c>
      <c r="B2040" s="16" t="s">
        <v>3479</v>
      </c>
      <c r="C2040" s="16" t="s">
        <v>3536</v>
      </c>
      <c r="D2040" s="17">
        <v>12</v>
      </c>
      <c r="E2040" s="17"/>
      <c r="F2040" s="17"/>
      <c r="G2040" s="18" t="str">
        <f t="shared" si="62"/>
        <v/>
      </c>
      <c r="H2040" s="17"/>
      <c r="I2040" s="17"/>
      <c r="J2040" s="17"/>
      <c r="K2040" s="18" t="str">
        <f t="shared" si="63"/>
        <v/>
      </c>
      <c r="L2040" s="22" t="s">
        <v>3537</v>
      </c>
    </row>
    <row r="2041" ht="12" customHeight="1" spans="1:12">
      <c r="A2041" s="15">
        <v>2037</v>
      </c>
      <c r="B2041" s="16" t="s">
        <v>3479</v>
      </c>
      <c r="C2041" s="16" t="s">
        <v>3538</v>
      </c>
      <c r="D2041" s="17"/>
      <c r="E2041" s="17"/>
      <c r="F2041" s="17"/>
      <c r="G2041" s="18" t="str">
        <f t="shared" si="62"/>
        <v/>
      </c>
      <c r="H2041" s="17"/>
      <c r="I2041" s="17">
        <v>19.965</v>
      </c>
      <c r="J2041" s="17">
        <v>19.965</v>
      </c>
      <c r="K2041" s="18">
        <f t="shared" si="63"/>
        <v>1</v>
      </c>
      <c r="L2041" s="22" t="s">
        <v>3539</v>
      </c>
    </row>
    <row r="2042" ht="12" customHeight="1" spans="1:12">
      <c r="A2042" s="19">
        <v>2038</v>
      </c>
      <c r="B2042" s="16" t="s">
        <v>3479</v>
      </c>
      <c r="C2042" s="16" t="s">
        <v>3540</v>
      </c>
      <c r="D2042" s="17"/>
      <c r="E2042" s="17"/>
      <c r="F2042" s="17"/>
      <c r="G2042" s="18" t="str">
        <f t="shared" si="62"/>
        <v/>
      </c>
      <c r="H2042" s="17">
        <v>800</v>
      </c>
      <c r="I2042" s="17">
        <v>800</v>
      </c>
      <c r="J2042" s="17"/>
      <c r="K2042" s="18">
        <f t="shared" si="63"/>
        <v>0</v>
      </c>
      <c r="L2042" s="22" t="s">
        <v>3541</v>
      </c>
    </row>
    <row r="2043" ht="12" customHeight="1" spans="1:12">
      <c r="A2043" s="15">
        <v>2039</v>
      </c>
      <c r="B2043" s="16" t="s">
        <v>3479</v>
      </c>
      <c r="C2043" s="16" t="s">
        <v>3542</v>
      </c>
      <c r="D2043" s="17"/>
      <c r="E2043" s="17"/>
      <c r="F2043" s="17"/>
      <c r="G2043" s="18" t="str">
        <f t="shared" si="62"/>
        <v/>
      </c>
      <c r="H2043" s="17"/>
      <c r="I2043" s="17">
        <v>16.644</v>
      </c>
      <c r="J2043" s="17">
        <v>16.644</v>
      </c>
      <c r="K2043" s="18">
        <f t="shared" si="63"/>
        <v>1</v>
      </c>
      <c r="L2043" s="22" t="s">
        <v>3543</v>
      </c>
    </row>
    <row r="2044" ht="12" customHeight="1" spans="1:12">
      <c r="A2044" s="19">
        <v>2040</v>
      </c>
      <c r="B2044" s="16" t="s">
        <v>3479</v>
      </c>
      <c r="C2044" s="16" t="s">
        <v>3544</v>
      </c>
      <c r="D2044" s="17"/>
      <c r="E2044" s="17"/>
      <c r="F2044" s="17"/>
      <c r="G2044" s="18" t="str">
        <f t="shared" si="62"/>
        <v/>
      </c>
      <c r="H2044" s="17">
        <v>600</v>
      </c>
      <c r="I2044" s="17"/>
      <c r="J2044" s="17"/>
      <c r="K2044" s="18" t="str">
        <f t="shared" si="63"/>
        <v/>
      </c>
      <c r="L2044" s="22" t="s">
        <v>3520</v>
      </c>
    </row>
    <row r="2045" ht="12" customHeight="1" spans="1:12">
      <c r="A2045" s="15">
        <v>2041</v>
      </c>
      <c r="B2045" s="16" t="s">
        <v>3479</v>
      </c>
      <c r="C2045" s="16" t="s">
        <v>3545</v>
      </c>
      <c r="D2045" s="17"/>
      <c r="E2045" s="17"/>
      <c r="F2045" s="17"/>
      <c r="G2045" s="18" t="str">
        <f t="shared" si="62"/>
        <v/>
      </c>
      <c r="H2045" s="17"/>
      <c r="I2045" s="17">
        <v>2340.303396</v>
      </c>
      <c r="J2045" s="17">
        <v>2340.303396</v>
      </c>
      <c r="K2045" s="18">
        <f t="shared" si="63"/>
        <v>1</v>
      </c>
      <c r="L2045" s="22" t="s">
        <v>3546</v>
      </c>
    </row>
    <row r="2046" ht="12" customHeight="1" spans="1:12">
      <c r="A2046" s="19">
        <v>2042</v>
      </c>
      <c r="B2046" s="16" t="s">
        <v>3479</v>
      </c>
      <c r="C2046" s="16" t="s">
        <v>3547</v>
      </c>
      <c r="D2046" s="17"/>
      <c r="E2046" s="17"/>
      <c r="F2046" s="17"/>
      <c r="G2046" s="18" t="str">
        <f t="shared" si="62"/>
        <v/>
      </c>
      <c r="H2046" s="17">
        <v>458.677426</v>
      </c>
      <c r="I2046" s="17">
        <v>458.677426</v>
      </c>
      <c r="J2046" s="17">
        <v>458.677426</v>
      </c>
      <c r="K2046" s="18">
        <f t="shared" si="63"/>
        <v>1</v>
      </c>
      <c r="L2046" s="22" t="s">
        <v>3548</v>
      </c>
    </row>
    <row r="2047" ht="12" customHeight="1" spans="1:12">
      <c r="A2047" s="15">
        <v>2043</v>
      </c>
      <c r="B2047" s="16" t="s">
        <v>3479</v>
      </c>
      <c r="C2047" s="16" t="s">
        <v>3549</v>
      </c>
      <c r="D2047" s="17"/>
      <c r="E2047" s="17"/>
      <c r="F2047" s="17"/>
      <c r="G2047" s="18" t="str">
        <f t="shared" si="62"/>
        <v/>
      </c>
      <c r="H2047" s="17"/>
      <c r="I2047" s="17">
        <v>31.6988</v>
      </c>
      <c r="J2047" s="17"/>
      <c r="K2047" s="18">
        <f t="shared" si="63"/>
        <v>0</v>
      </c>
      <c r="L2047" s="22" t="s">
        <v>3550</v>
      </c>
    </row>
    <row r="2048" ht="12" customHeight="1" spans="1:12">
      <c r="A2048" s="19">
        <v>2044</v>
      </c>
      <c r="B2048" s="16" t="s">
        <v>3479</v>
      </c>
      <c r="C2048" s="16" t="s">
        <v>1924</v>
      </c>
      <c r="D2048" s="17"/>
      <c r="E2048" s="17"/>
      <c r="F2048" s="17"/>
      <c r="G2048" s="18" t="str">
        <f t="shared" si="62"/>
        <v/>
      </c>
      <c r="H2048" s="17">
        <v>300</v>
      </c>
      <c r="I2048" s="17"/>
      <c r="J2048" s="17"/>
      <c r="K2048" s="18" t="str">
        <f t="shared" si="63"/>
        <v/>
      </c>
      <c r="L2048" s="22" t="s">
        <v>1557</v>
      </c>
    </row>
    <row r="2049" ht="12" customHeight="1" spans="1:12">
      <c r="A2049" s="15">
        <v>2045</v>
      </c>
      <c r="B2049" s="16" t="s">
        <v>3551</v>
      </c>
      <c r="C2049" s="16" t="s">
        <v>3552</v>
      </c>
      <c r="D2049" s="17">
        <v>41</v>
      </c>
      <c r="E2049" s="17">
        <v>41</v>
      </c>
      <c r="F2049" s="17"/>
      <c r="G2049" s="18">
        <f t="shared" si="62"/>
        <v>0</v>
      </c>
      <c r="H2049" s="17"/>
      <c r="I2049" s="17"/>
      <c r="J2049" s="17"/>
      <c r="K2049" s="18" t="str">
        <f t="shared" si="63"/>
        <v/>
      </c>
      <c r="L2049" s="22" t="s">
        <v>3553</v>
      </c>
    </row>
    <row r="2050" ht="12" customHeight="1" spans="1:12">
      <c r="A2050" s="19">
        <v>2046</v>
      </c>
      <c r="B2050" s="16" t="s">
        <v>3551</v>
      </c>
      <c r="C2050" s="16" t="s">
        <v>3554</v>
      </c>
      <c r="D2050" s="17"/>
      <c r="E2050" s="17">
        <v>2.5</v>
      </c>
      <c r="F2050" s="17">
        <v>2.5</v>
      </c>
      <c r="G2050" s="18">
        <f t="shared" si="62"/>
        <v>1</v>
      </c>
      <c r="H2050" s="17"/>
      <c r="I2050" s="17"/>
      <c r="J2050" s="17"/>
      <c r="K2050" s="18" t="str">
        <f t="shared" si="63"/>
        <v/>
      </c>
      <c r="L2050" s="22" t="s">
        <v>1987</v>
      </c>
    </row>
    <row r="2051" ht="12" customHeight="1" spans="1:12">
      <c r="A2051" s="15">
        <v>2047</v>
      </c>
      <c r="B2051" s="16" t="s">
        <v>3551</v>
      </c>
      <c r="C2051" s="16" t="s">
        <v>3555</v>
      </c>
      <c r="D2051" s="17"/>
      <c r="E2051" s="17">
        <v>0.5</v>
      </c>
      <c r="F2051" s="17">
        <v>0.5</v>
      </c>
      <c r="G2051" s="18">
        <f t="shared" si="62"/>
        <v>1</v>
      </c>
      <c r="H2051" s="17"/>
      <c r="I2051" s="17"/>
      <c r="J2051" s="17"/>
      <c r="K2051" s="18" t="str">
        <f t="shared" si="63"/>
        <v/>
      </c>
      <c r="L2051" s="22" t="s">
        <v>1985</v>
      </c>
    </row>
    <row r="2052" ht="12" customHeight="1" spans="1:12">
      <c r="A2052" s="19">
        <v>2048</v>
      </c>
      <c r="B2052" s="16" t="s">
        <v>3551</v>
      </c>
      <c r="C2052" s="16" t="s">
        <v>3556</v>
      </c>
      <c r="D2052" s="17"/>
      <c r="E2052" s="17">
        <v>8</v>
      </c>
      <c r="F2052" s="17">
        <v>8</v>
      </c>
      <c r="G2052" s="18">
        <f t="shared" si="62"/>
        <v>1</v>
      </c>
      <c r="H2052" s="17"/>
      <c r="I2052" s="17"/>
      <c r="J2052" s="17"/>
      <c r="K2052" s="18" t="str">
        <f t="shared" si="63"/>
        <v/>
      </c>
      <c r="L2052" s="22" t="s">
        <v>3557</v>
      </c>
    </row>
    <row r="2053" ht="12" customHeight="1" spans="1:12">
      <c r="A2053" s="15">
        <v>2049</v>
      </c>
      <c r="B2053" s="16" t="s">
        <v>3551</v>
      </c>
      <c r="C2053" s="16" t="s">
        <v>3558</v>
      </c>
      <c r="D2053" s="17">
        <v>6.4</v>
      </c>
      <c r="E2053" s="17">
        <v>6.4</v>
      </c>
      <c r="F2053" s="17">
        <v>6.4</v>
      </c>
      <c r="G2053" s="18">
        <f t="shared" ref="G2053:G2116" si="64">IF(E2053=0,"",F2053/E2053)</f>
        <v>1</v>
      </c>
      <c r="H2053" s="17"/>
      <c r="I2053" s="17"/>
      <c r="J2053" s="17"/>
      <c r="K2053" s="18" t="str">
        <f t="shared" ref="K2053:K2116" si="65">IF(I2053=0,"",J2053/I2053)</f>
        <v/>
      </c>
      <c r="L2053" s="22" t="s">
        <v>3559</v>
      </c>
    </row>
    <row r="2054" ht="12" customHeight="1" spans="1:12">
      <c r="A2054" s="19">
        <v>2050</v>
      </c>
      <c r="B2054" s="16" t="s">
        <v>3551</v>
      </c>
      <c r="C2054" s="16" t="s">
        <v>1061</v>
      </c>
      <c r="D2054" s="17">
        <v>6.5</v>
      </c>
      <c r="E2054" s="17"/>
      <c r="F2054" s="17"/>
      <c r="G2054" s="18" t="str">
        <f t="shared" si="64"/>
        <v/>
      </c>
      <c r="H2054" s="17"/>
      <c r="I2054" s="17"/>
      <c r="J2054" s="17"/>
      <c r="K2054" s="18" t="str">
        <f t="shared" si="65"/>
        <v/>
      </c>
      <c r="L2054" s="22" t="s">
        <v>3560</v>
      </c>
    </row>
    <row r="2055" ht="12" customHeight="1" spans="1:12">
      <c r="A2055" s="15">
        <v>2051</v>
      </c>
      <c r="B2055" s="16" t="s">
        <v>3551</v>
      </c>
      <c r="C2055" s="16" t="s">
        <v>3561</v>
      </c>
      <c r="D2055" s="17">
        <v>30</v>
      </c>
      <c r="E2055" s="17">
        <v>30</v>
      </c>
      <c r="F2055" s="17">
        <v>30</v>
      </c>
      <c r="G2055" s="18">
        <f t="shared" si="64"/>
        <v>1</v>
      </c>
      <c r="H2055" s="17"/>
      <c r="I2055" s="17"/>
      <c r="J2055" s="17"/>
      <c r="K2055" s="18" t="str">
        <f t="shared" si="65"/>
        <v/>
      </c>
      <c r="L2055" s="22" t="s">
        <v>3562</v>
      </c>
    </row>
    <row r="2056" ht="12" customHeight="1" spans="1:12">
      <c r="A2056" s="19">
        <v>2052</v>
      </c>
      <c r="B2056" s="16" t="s">
        <v>3551</v>
      </c>
      <c r="C2056" s="16" t="s">
        <v>649</v>
      </c>
      <c r="D2056" s="17">
        <v>9.6</v>
      </c>
      <c r="E2056" s="17">
        <v>9.6</v>
      </c>
      <c r="F2056" s="17">
        <v>9.6</v>
      </c>
      <c r="G2056" s="18">
        <f t="shared" si="64"/>
        <v>1</v>
      </c>
      <c r="H2056" s="17"/>
      <c r="I2056" s="17"/>
      <c r="J2056" s="17"/>
      <c r="K2056" s="18" t="str">
        <f t="shared" si="65"/>
        <v/>
      </c>
      <c r="L2056" s="22" t="s">
        <v>3563</v>
      </c>
    </row>
    <row r="2057" ht="12" customHeight="1" spans="1:12">
      <c r="A2057" s="15">
        <v>2053</v>
      </c>
      <c r="B2057" s="16" t="s">
        <v>3551</v>
      </c>
      <c r="C2057" s="16" t="s">
        <v>3564</v>
      </c>
      <c r="D2057" s="17">
        <v>30</v>
      </c>
      <c r="E2057" s="17">
        <v>25</v>
      </c>
      <c r="F2057" s="17">
        <v>25</v>
      </c>
      <c r="G2057" s="18">
        <f t="shared" si="64"/>
        <v>1</v>
      </c>
      <c r="H2057" s="17"/>
      <c r="I2057" s="17"/>
      <c r="J2057" s="17"/>
      <c r="K2057" s="18" t="str">
        <f t="shared" si="65"/>
        <v/>
      </c>
      <c r="L2057" s="22" t="s">
        <v>3565</v>
      </c>
    </row>
    <row r="2058" ht="12" customHeight="1" spans="1:12">
      <c r="A2058" s="19">
        <v>2054</v>
      </c>
      <c r="B2058" s="16" t="s">
        <v>3551</v>
      </c>
      <c r="C2058" s="16" t="s">
        <v>3566</v>
      </c>
      <c r="D2058" s="17"/>
      <c r="E2058" s="17">
        <v>4.411</v>
      </c>
      <c r="F2058" s="17"/>
      <c r="G2058" s="18">
        <f t="shared" si="64"/>
        <v>0</v>
      </c>
      <c r="H2058" s="17"/>
      <c r="I2058" s="17"/>
      <c r="J2058" s="17"/>
      <c r="K2058" s="18" t="str">
        <f t="shared" si="65"/>
        <v/>
      </c>
      <c r="L2058" s="22" t="s">
        <v>3567</v>
      </c>
    </row>
    <row r="2059" ht="12" customHeight="1" spans="1:12">
      <c r="A2059" s="15">
        <v>2055</v>
      </c>
      <c r="B2059" s="16" t="s">
        <v>3551</v>
      </c>
      <c r="C2059" s="16" t="s">
        <v>3158</v>
      </c>
      <c r="D2059" s="17"/>
      <c r="E2059" s="17">
        <v>200</v>
      </c>
      <c r="F2059" s="17">
        <v>200</v>
      </c>
      <c r="G2059" s="18">
        <f t="shared" si="64"/>
        <v>1</v>
      </c>
      <c r="H2059" s="17"/>
      <c r="I2059" s="17"/>
      <c r="J2059" s="17"/>
      <c r="K2059" s="18" t="str">
        <f t="shared" si="65"/>
        <v/>
      </c>
      <c r="L2059" s="22" t="s">
        <v>757</v>
      </c>
    </row>
    <row r="2060" ht="12" customHeight="1" spans="1:12">
      <c r="A2060" s="19">
        <v>2056</v>
      </c>
      <c r="B2060" s="16" t="s">
        <v>3551</v>
      </c>
      <c r="C2060" s="16" t="s">
        <v>3268</v>
      </c>
      <c r="D2060" s="17"/>
      <c r="E2060" s="17">
        <v>75</v>
      </c>
      <c r="F2060" s="17">
        <v>60</v>
      </c>
      <c r="G2060" s="18">
        <f t="shared" si="64"/>
        <v>0.8</v>
      </c>
      <c r="H2060" s="17"/>
      <c r="I2060" s="17"/>
      <c r="J2060" s="17"/>
      <c r="K2060" s="18" t="str">
        <f t="shared" si="65"/>
        <v/>
      </c>
      <c r="L2060" s="22" t="s">
        <v>3269</v>
      </c>
    </row>
    <row r="2061" ht="12" customHeight="1" spans="1:12">
      <c r="A2061" s="15">
        <v>2057</v>
      </c>
      <c r="B2061" s="16" t="s">
        <v>3551</v>
      </c>
      <c r="C2061" s="16" t="s">
        <v>3568</v>
      </c>
      <c r="D2061" s="17"/>
      <c r="E2061" s="17">
        <v>1</v>
      </c>
      <c r="F2061" s="17">
        <v>1</v>
      </c>
      <c r="G2061" s="18">
        <f t="shared" si="64"/>
        <v>1</v>
      </c>
      <c r="H2061" s="17"/>
      <c r="I2061" s="17"/>
      <c r="J2061" s="17"/>
      <c r="K2061" s="18" t="str">
        <f t="shared" si="65"/>
        <v/>
      </c>
      <c r="L2061" s="22" t="s">
        <v>3305</v>
      </c>
    </row>
    <row r="2062" ht="12" customHeight="1" spans="1:12">
      <c r="A2062" s="19">
        <v>2058</v>
      </c>
      <c r="B2062" s="16" t="s">
        <v>3551</v>
      </c>
      <c r="C2062" s="16" t="s">
        <v>1726</v>
      </c>
      <c r="D2062" s="17"/>
      <c r="E2062" s="17">
        <v>10</v>
      </c>
      <c r="F2062" s="17">
        <v>10</v>
      </c>
      <c r="G2062" s="18">
        <f t="shared" si="64"/>
        <v>1</v>
      </c>
      <c r="H2062" s="17"/>
      <c r="I2062" s="17"/>
      <c r="J2062" s="17"/>
      <c r="K2062" s="18" t="str">
        <f t="shared" si="65"/>
        <v/>
      </c>
      <c r="L2062" s="22" t="s">
        <v>1727</v>
      </c>
    </row>
    <row r="2063" ht="12" customHeight="1" spans="1:12">
      <c r="A2063" s="15">
        <v>2059</v>
      </c>
      <c r="B2063" s="16" t="s">
        <v>3551</v>
      </c>
      <c r="C2063" s="16" t="s">
        <v>3569</v>
      </c>
      <c r="D2063" s="17"/>
      <c r="E2063" s="17">
        <v>1</v>
      </c>
      <c r="F2063" s="17">
        <v>1</v>
      </c>
      <c r="G2063" s="18">
        <f t="shared" si="64"/>
        <v>1</v>
      </c>
      <c r="H2063" s="17"/>
      <c r="I2063" s="17"/>
      <c r="J2063" s="17"/>
      <c r="K2063" s="18" t="str">
        <f t="shared" si="65"/>
        <v/>
      </c>
      <c r="L2063" s="22" t="s">
        <v>1542</v>
      </c>
    </row>
    <row r="2064" ht="12" customHeight="1" spans="1:12">
      <c r="A2064" s="19">
        <v>2060</v>
      </c>
      <c r="B2064" s="16" t="s">
        <v>3551</v>
      </c>
      <c r="C2064" s="16" t="s">
        <v>1543</v>
      </c>
      <c r="D2064" s="17"/>
      <c r="E2064" s="17">
        <v>5</v>
      </c>
      <c r="F2064" s="17">
        <v>5</v>
      </c>
      <c r="G2064" s="18">
        <f t="shared" si="64"/>
        <v>1</v>
      </c>
      <c r="H2064" s="17"/>
      <c r="I2064" s="17"/>
      <c r="J2064" s="17"/>
      <c r="K2064" s="18" t="str">
        <f t="shared" si="65"/>
        <v/>
      </c>
      <c r="L2064" s="22" t="s">
        <v>3570</v>
      </c>
    </row>
    <row r="2065" ht="12" customHeight="1" spans="1:12">
      <c r="A2065" s="15">
        <v>2061</v>
      </c>
      <c r="B2065" s="16" t="s">
        <v>3551</v>
      </c>
      <c r="C2065" s="16" t="s">
        <v>3571</v>
      </c>
      <c r="D2065" s="17">
        <v>35</v>
      </c>
      <c r="E2065" s="17">
        <v>35</v>
      </c>
      <c r="F2065" s="17">
        <v>34.55</v>
      </c>
      <c r="G2065" s="18">
        <f t="shared" si="64"/>
        <v>0.987142857142857</v>
      </c>
      <c r="H2065" s="17"/>
      <c r="I2065" s="17"/>
      <c r="J2065" s="17"/>
      <c r="K2065" s="18" t="str">
        <f t="shared" si="65"/>
        <v/>
      </c>
      <c r="L2065" s="22" t="s">
        <v>3572</v>
      </c>
    </row>
    <row r="2066" ht="12" customHeight="1" spans="1:12">
      <c r="A2066" s="19">
        <v>2062</v>
      </c>
      <c r="B2066" s="16" t="s">
        <v>3551</v>
      </c>
      <c r="C2066" s="16" t="s">
        <v>3573</v>
      </c>
      <c r="D2066" s="17">
        <v>56</v>
      </c>
      <c r="E2066" s="17">
        <v>56</v>
      </c>
      <c r="F2066" s="17">
        <v>56</v>
      </c>
      <c r="G2066" s="18">
        <f t="shared" si="64"/>
        <v>1</v>
      </c>
      <c r="H2066" s="17"/>
      <c r="I2066" s="17"/>
      <c r="J2066" s="17"/>
      <c r="K2066" s="18" t="str">
        <f t="shared" si="65"/>
        <v/>
      </c>
      <c r="L2066" s="22" t="s">
        <v>3574</v>
      </c>
    </row>
    <row r="2067" ht="12" customHeight="1" spans="1:12">
      <c r="A2067" s="15">
        <v>2063</v>
      </c>
      <c r="B2067" s="16" t="s">
        <v>3551</v>
      </c>
      <c r="C2067" s="16" t="s">
        <v>3575</v>
      </c>
      <c r="D2067" s="17">
        <v>2.16</v>
      </c>
      <c r="E2067" s="17">
        <v>2.16</v>
      </c>
      <c r="F2067" s="17">
        <v>2.16</v>
      </c>
      <c r="G2067" s="18">
        <f t="shared" si="64"/>
        <v>1</v>
      </c>
      <c r="H2067" s="17"/>
      <c r="I2067" s="17"/>
      <c r="J2067" s="17"/>
      <c r="K2067" s="18" t="str">
        <f t="shared" si="65"/>
        <v/>
      </c>
      <c r="L2067" s="22" t="s">
        <v>3576</v>
      </c>
    </row>
    <row r="2068" ht="12" customHeight="1" spans="1:12">
      <c r="A2068" s="19">
        <v>2064</v>
      </c>
      <c r="B2068" s="16" t="s">
        <v>3551</v>
      </c>
      <c r="C2068" s="16" t="s">
        <v>3577</v>
      </c>
      <c r="D2068" s="17">
        <v>60</v>
      </c>
      <c r="E2068" s="17">
        <v>45.2</v>
      </c>
      <c r="F2068" s="17">
        <v>45.2</v>
      </c>
      <c r="G2068" s="18">
        <f t="shared" si="64"/>
        <v>1</v>
      </c>
      <c r="H2068" s="17"/>
      <c r="I2068" s="17"/>
      <c r="J2068" s="17"/>
      <c r="K2068" s="18" t="str">
        <f t="shared" si="65"/>
        <v/>
      </c>
      <c r="L2068" s="22" t="s">
        <v>3578</v>
      </c>
    </row>
    <row r="2069" ht="12" customHeight="1" spans="1:12">
      <c r="A2069" s="15">
        <v>2065</v>
      </c>
      <c r="B2069" s="16" t="s">
        <v>3551</v>
      </c>
      <c r="C2069" s="16" t="s">
        <v>3579</v>
      </c>
      <c r="D2069" s="17">
        <v>70.16</v>
      </c>
      <c r="E2069" s="17"/>
      <c r="F2069" s="17"/>
      <c r="G2069" s="18" t="str">
        <f t="shared" si="64"/>
        <v/>
      </c>
      <c r="H2069" s="17"/>
      <c r="I2069" s="17"/>
      <c r="J2069" s="17"/>
      <c r="K2069" s="18" t="str">
        <f t="shared" si="65"/>
        <v/>
      </c>
      <c r="L2069" s="22" t="s">
        <v>3580</v>
      </c>
    </row>
    <row r="2070" ht="12" customHeight="1" spans="1:12">
      <c r="A2070" s="19">
        <v>2066</v>
      </c>
      <c r="B2070" s="16" t="s">
        <v>3551</v>
      </c>
      <c r="C2070" s="16" t="s">
        <v>3581</v>
      </c>
      <c r="D2070" s="17">
        <v>10.4</v>
      </c>
      <c r="E2070" s="17">
        <v>1.525</v>
      </c>
      <c r="F2070" s="17">
        <v>1.26</v>
      </c>
      <c r="G2070" s="18">
        <f t="shared" si="64"/>
        <v>0.826229508196721</v>
      </c>
      <c r="H2070" s="17"/>
      <c r="I2070" s="17"/>
      <c r="J2070" s="17"/>
      <c r="K2070" s="18" t="str">
        <f t="shared" si="65"/>
        <v/>
      </c>
      <c r="L2070" s="22" t="s">
        <v>3582</v>
      </c>
    </row>
    <row r="2071" ht="12" customHeight="1" spans="1:12">
      <c r="A2071" s="15">
        <v>2067</v>
      </c>
      <c r="B2071" s="16" t="s">
        <v>3551</v>
      </c>
      <c r="C2071" s="16" t="s">
        <v>3583</v>
      </c>
      <c r="D2071" s="17"/>
      <c r="E2071" s="17">
        <v>32</v>
      </c>
      <c r="F2071" s="17">
        <v>32</v>
      </c>
      <c r="G2071" s="18">
        <f t="shared" si="64"/>
        <v>1</v>
      </c>
      <c r="H2071" s="17"/>
      <c r="I2071" s="17"/>
      <c r="J2071" s="17"/>
      <c r="K2071" s="18" t="str">
        <f t="shared" si="65"/>
        <v/>
      </c>
      <c r="L2071" s="22" t="s">
        <v>3584</v>
      </c>
    </row>
    <row r="2072" ht="12" customHeight="1" spans="1:12">
      <c r="A2072" s="19">
        <v>2068</v>
      </c>
      <c r="B2072" s="16" t="s">
        <v>3551</v>
      </c>
      <c r="C2072" s="16" t="s">
        <v>3585</v>
      </c>
      <c r="D2072" s="17">
        <v>153.2</v>
      </c>
      <c r="E2072" s="17">
        <v>153.2</v>
      </c>
      <c r="F2072" s="17">
        <v>153.09</v>
      </c>
      <c r="G2072" s="18">
        <f t="shared" si="64"/>
        <v>0.999281984334204</v>
      </c>
      <c r="H2072" s="17"/>
      <c r="I2072" s="17"/>
      <c r="J2072" s="17"/>
      <c r="K2072" s="18" t="str">
        <f t="shared" si="65"/>
        <v/>
      </c>
      <c r="L2072" s="22" t="s">
        <v>3586</v>
      </c>
    </row>
    <row r="2073" ht="12" customHeight="1" spans="1:12">
      <c r="A2073" s="15">
        <v>2069</v>
      </c>
      <c r="B2073" s="16" t="s">
        <v>3551</v>
      </c>
      <c r="C2073" s="16" t="s">
        <v>3587</v>
      </c>
      <c r="D2073" s="17"/>
      <c r="E2073" s="17">
        <v>10</v>
      </c>
      <c r="F2073" s="17">
        <v>10</v>
      </c>
      <c r="G2073" s="18">
        <f t="shared" si="64"/>
        <v>1</v>
      </c>
      <c r="H2073" s="17"/>
      <c r="I2073" s="17"/>
      <c r="J2073" s="17"/>
      <c r="K2073" s="18" t="str">
        <f t="shared" si="65"/>
        <v/>
      </c>
      <c r="L2073" s="22" t="s">
        <v>3588</v>
      </c>
    </row>
    <row r="2074" ht="12" customHeight="1" spans="1:12">
      <c r="A2074" s="19">
        <v>2070</v>
      </c>
      <c r="B2074" s="16" t="s">
        <v>3551</v>
      </c>
      <c r="C2074" s="16" t="s">
        <v>3589</v>
      </c>
      <c r="D2074" s="17">
        <v>150</v>
      </c>
      <c r="E2074" s="17">
        <v>150</v>
      </c>
      <c r="F2074" s="17">
        <v>149.5</v>
      </c>
      <c r="G2074" s="18">
        <f t="shared" si="64"/>
        <v>0.996666666666667</v>
      </c>
      <c r="H2074" s="17"/>
      <c r="I2074" s="17"/>
      <c r="J2074" s="17"/>
      <c r="K2074" s="18" t="str">
        <f t="shared" si="65"/>
        <v/>
      </c>
      <c r="L2074" s="22" t="s">
        <v>3590</v>
      </c>
    </row>
    <row r="2075" ht="12" customHeight="1" spans="1:12">
      <c r="A2075" s="15">
        <v>2071</v>
      </c>
      <c r="B2075" s="16" t="s">
        <v>3551</v>
      </c>
      <c r="C2075" s="16" t="s">
        <v>3591</v>
      </c>
      <c r="D2075" s="17">
        <v>150</v>
      </c>
      <c r="E2075" s="17">
        <v>150</v>
      </c>
      <c r="F2075" s="17">
        <v>150</v>
      </c>
      <c r="G2075" s="18">
        <f t="shared" si="64"/>
        <v>1</v>
      </c>
      <c r="H2075" s="17"/>
      <c r="I2075" s="17"/>
      <c r="J2075" s="17"/>
      <c r="K2075" s="18" t="str">
        <f t="shared" si="65"/>
        <v/>
      </c>
      <c r="L2075" s="22" t="s">
        <v>3592</v>
      </c>
    </row>
    <row r="2076" ht="12" customHeight="1" spans="1:12">
      <c r="A2076" s="19">
        <v>2072</v>
      </c>
      <c r="B2076" s="16" t="s">
        <v>3551</v>
      </c>
      <c r="C2076" s="16" t="s">
        <v>3593</v>
      </c>
      <c r="D2076" s="17">
        <v>2.16</v>
      </c>
      <c r="E2076" s="17">
        <v>2.16</v>
      </c>
      <c r="F2076" s="17">
        <v>2.15</v>
      </c>
      <c r="G2076" s="18">
        <f t="shared" si="64"/>
        <v>0.99537037037037</v>
      </c>
      <c r="H2076" s="17"/>
      <c r="I2076" s="17"/>
      <c r="J2076" s="17"/>
      <c r="K2076" s="18" t="str">
        <f t="shared" si="65"/>
        <v/>
      </c>
      <c r="L2076" s="22" t="s">
        <v>3594</v>
      </c>
    </row>
    <row r="2077" ht="12" customHeight="1" spans="1:12">
      <c r="A2077" s="15">
        <v>2073</v>
      </c>
      <c r="B2077" s="16" t="s">
        <v>3551</v>
      </c>
      <c r="C2077" s="16" t="s">
        <v>3595</v>
      </c>
      <c r="D2077" s="17">
        <v>0.0001</v>
      </c>
      <c r="E2077" s="17">
        <v>0.0001</v>
      </c>
      <c r="F2077" s="17"/>
      <c r="G2077" s="18">
        <f t="shared" si="64"/>
        <v>0</v>
      </c>
      <c r="H2077" s="17"/>
      <c r="I2077" s="17"/>
      <c r="J2077" s="17"/>
      <c r="K2077" s="18" t="str">
        <f t="shared" si="65"/>
        <v/>
      </c>
      <c r="L2077" s="22" t="s">
        <v>3596</v>
      </c>
    </row>
    <row r="2078" ht="12" customHeight="1" spans="1:12">
      <c r="A2078" s="19">
        <v>2074</v>
      </c>
      <c r="B2078" s="16" t="s">
        <v>3551</v>
      </c>
      <c r="C2078" s="16" t="s">
        <v>3597</v>
      </c>
      <c r="D2078" s="17">
        <v>300</v>
      </c>
      <c r="E2078" s="17">
        <v>300</v>
      </c>
      <c r="F2078" s="17">
        <v>300</v>
      </c>
      <c r="G2078" s="18">
        <f t="shared" si="64"/>
        <v>1</v>
      </c>
      <c r="H2078" s="17"/>
      <c r="I2078" s="17"/>
      <c r="J2078" s="17"/>
      <c r="K2078" s="18" t="str">
        <f t="shared" si="65"/>
        <v/>
      </c>
      <c r="L2078" s="22" t="s">
        <v>3598</v>
      </c>
    </row>
    <row r="2079" ht="12" customHeight="1" spans="1:12">
      <c r="A2079" s="15">
        <v>2075</v>
      </c>
      <c r="B2079" s="16" t="s">
        <v>3551</v>
      </c>
      <c r="C2079" s="16" t="s">
        <v>3599</v>
      </c>
      <c r="D2079" s="17">
        <v>9.6</v>
      </c>
      <c r="E2079" s="17">
        <v>9.6</v>
      </c>
      <c r="F2079" s="17">
        <v>9.6</v>
      </c>
      <c r="G2079" s="18">
        <f t="shared" si="64"/>
        <v>1</v>
      </c>
      <c r="H2079" s="17"/>
      <c r="I2079" s="17"/>
      <c r="J2079" s="17"/>
      <c r="K2079" s="18" t="str">
        <f t="shared" si="65"/>
        <v/>
      </c>
      <c r="L2079" s="22" t="s">
        <v>3600</v>
      </c>
    </row>
    <row r="2080" ht="12" customHeight="1" spans="1:12">
      <c r="A2080" s="19">
        <v>2076</v>
      </c>
      <c r="B2080" s="16" t="s">
        <v>3551</v>
      </c>
      <c r="C2080" s="16" t="s">
        <v>3601</v>
      </c>
      <c r="D2080" s="17">
        <v>64.49</v>
      </c>
      <c r="E2080" s="17">
        <v>52.16</v>
      </c>
      <c r="F2080" s="17">
        <v>51.74</v>
      </c>
      <c r="G2080" s="18">
        <f t="shared" si="64"/>
        <v>0.991947852760736</v>
      </c>
      <c r="H2080" s="17"/>
      <c r="I2080" s="17"/>
      <c r="J2080" s="17"/>
      <c r="K2080" s="18" t="str">
        <f t="shared" si="65"/>
        <v/>
      </c>
      <c r="L2080" s="22" t="s">
        <v>3602</v>
      </c>
    </row>
    <row r="2081" ht="12" customHeight="1" spans="1:12">
      <c r="A2081" s="15">
        <v>2077</v>
      </c>
      <c r="B2081" s="16" t="s">
        <v>3551</v>
      </c>
      <c r="C2081" s="16" t="s">
        <v>3603</v>
      </c>
      <c r="D2081" s="17"/>
      <c r="E2081" s="17">
        <v>6.7</v>
      </c>
      <c r="F2081" s="17">
        <v>6.7</v>
      </c>
      <c r="G2081" s="18">
        <f t="shared" si="64"/>
        <v>1</v>
      </c>
      <c r="H2081" s="17"/>
      <c r="I2081" s="17"/>
      <c r="J2081" s="17"/>
      <c r="K2081" s="18" t="str">
        <f t="shared" si="65"/>
        <v/>
      </c>
      <c r="L2081" s="22" t="s">
        <v>3604</v>
      </c>
    </row>
    <row r="2082" ht="12" customHeight="1" spans="1:12">
      <c r="A2082" s="19">
        <v>2078</v>
      </c>
      <c r="B2082" s="16" t="s">
        <v>3551</v>
      </c>
      <c r="C2082" s="16" t="s">
        <v>3605</v>
      </c>
      <c r="D2082" s="17">
        <v>2.16</v>
      </c>
      <c r="E2082" s="17">
        <v>2.16</v>
      </c>
      <c r="F2082" s="17">
        <v>2.16</v>
      </c>
      <c r="G2082" s="18">
        <f t="shared" si="64"/>
        <v>1</v>
      </c>
      <c r="H2082" s="17"/>
      <c r="I2082" s="17"/>
      <c r="J2082" s="17"/>
      <c r="K2082" s="18" t="str">
        <f t="shared" si="65"/>
        <v/>
      </c>
      <c r="L2082" s="22" t="s">
        <v>3606</v>
      </c>
    </row>
    <row r="2083" ht="12" customHeight="1" spans="1:12">
      <c r="A2083" s="15">
        <v>2079</v>
      </c>
      <c r="B2083" s="16" t="s">
        <v>3551</v>
      </c>
      <c r="C2083" s="16" t="s">
        <v>3607</v>
      </c>
      <c r="D2083" s="17">
        <v>60</v>
      </c>
      <c r="E2083" s="17">
        <v>53.3</v>
      </c>
      <c r="F2083" s="17">
        <v>53.3</v>
      </c>
      <c r="G2083" s="18">
        <f t="shared" si="64"/>
        <v>1</v>
      </c>
      <c r="H2083" s="17"/>
      <c r="I2083" s="17"/>
      <c r="J2083" s="17"/>
      <c r="K2083" s="18" t="str">
        <f t="shared" si="65"/>
        <v/>
      </c>
      <c r="L2083" s="22" t="s">
        <v>3608</v>
      </c>
    </row>
    <row r="2084" ht="12" customHeight="1" spans="1:12">
      <c r="A2084" s="19">
        <v>2080</v>
      </c>
      <c r="B2084" s="16" t="s">
        <v>3551</v>
      </c>
      <c r="C2084" s="16" t="s">
        <v>3609</v>
      </c>
      <c r="D2084" s="17">
        <v>12</v>
      </c>
      <c r="E2084" s="17">
        <v>12</v>
      </c>
      <c r="F2084" s="17">
        <v>11.97</v>
      </c>
      <c r="G2084" s="18">
        <f t="shared" si="64"/>
        <v>0.9975</v>
      </c>
      <c r="H2084" s="17"/>
      <c r="I2084" s="17"/>
      <c r="J2084" s="17"/>
      <c r="K2084" s="18" t="str">
        <f t="shared" si="65"/>
        <v/>
      </c>
      <c r="L2084" s="22" t="s">
        <v>3610</v>
      </c>
    </row>
    <row r="2085" ht="12" customHeight="1" spans="1:12">
      <c r="A2085" s="15">
        <v>2081</v>
      </c>
      <c r="B2085" s="16" t="s">
        <v>3551</v>
      </c>
      <c r="C2085" s="16" t="s">
        <v>1079</v>
      </c>
      <c r="D2085" s="17">
        <v>10</v>
      </c>
      <c r="E2085" s="17">
        <v>10</v>
      </c>
      <c r="F2085" s="17">
        <v>10</v>
      </c>
      <c r="G2085" s="18">
        <f t="shared" si="64"/>
        <v>1</v>
      </c>
      <c r="H2085" s="17"/>
      <c r="I2085" s="17"/>
      <c r="J2085" s="17"/>
      <c r="K2085" s="18" t="str">
        <f t="shared" si="65"/>
        <v/>
      </c>
      <c r="L2085" s="22" t="s">
        <v>3611</v>
      </c>
    </row>
    <row r="2086" ht="12" customHeight="1" spans="1:12">
      <c r="A2086" s="19">
        <v>2082</v>
      </c>
      <c r="B2086" s="16" t="s">
        <v>3551</v>
      </c>
      <c r="C2086" s="16" t="s">
        <v>3612</v>
      </c>
      <c r="D2086" s="17"/>
      <c r="E2086" s="17">
        <v>15.2538</v>
      </c>
      <c r="F2086" s="17">
        <v>15.2538</v>
      </c>
      <c r="G2086" s="18">
        <f t="shared" si="64"/>
        <v>1</v>
      </c>
      <c r="H2086" s="17"/>
      <c r="I2086" s="17"/>
      <c r="J2086" s="17"/>
      <c r="K2086" s="18" t="str">
        <f t="shared" si="65"/>
        <v/>
      </c>
      <c r="L2086" s="22" t="s">
        <v>3613</v>
      </c>
    </row>
    <row r="2087" ht="12" customHeight="1" spans="1:12">
      <c r="A2087" s="15">
        <v>2083</v>
      </c>
      <c r="B2087" s="16" t="s">
        <v>3551</v>
      </c>
      <c r="C2087" s="16" t="s">
        <v>3614</v>
      </c>
      <c r="D2087" s="17"/>
      <c r="E2087" s="17">
        <v>5.04</v>
      </c>
      <c r="F2087" s="17">
        <v>5.04</v>
      </c>
      <c r="G2087" s="18">
        <f t="shared" si="64"/>
        <v>1</v>
      </c>
      <c r="H2087" s="17"/>
      <c r="I2087" s="17"/>
      <c r="J2087" s="17"/>
      <c r="K2087" s="18" t="str">
        <f t="shared" si="65"/>
        <v/>
      </c>
      <c r="L2087" s="22" t="s">
        <v>3615</v>
      </c>
    </row>
    <row r="2088" ht="12" customHeight="1" spans="1:12">
      <c r="A2088" s="19">
        <v>2084</v>
      </c>
      <c r="B2088" s="16" t="s">
        <v>3551</v>
      </c>
      <c r="C2088" s="16" t="s">
        <v>3614</v>
      </c>
      <c r="D2088" s="17">
        <v>26.35</v>
      </c>
      <c r="E2088" s="17">
        <v>26.35</v>
      </c>
      <c r="F2088" s="17">
        <v>26.25</v>
      </c>
      <c r="G2088" s="18">
        <f t="shared" si="64"/>
        <v>0.996204933586338</v>
      </c>
      <c r="H2088" s="17"/>
      <c r="I2088" s="17"/>
      <c r="J2088" s="17"/>
      <c r="K2088" s="18" t="str">
        <f t="shared" si="65"/>
        <v/>
      </c>
      <c r="L2088" s="22" t="s">
        <v>3616</v>
      </c>
    </row>
    <row r="2089" ht="12" customHeight="1" spans="1:12">
      <c r="A2089" s="15">
        <v>2085</v>
      </c>
      <c r="B2089" s="16" t="s">
        <v>3551</v>
      </c>
      <c r="C2089" s="16" t="s">
        <v>3614</v>
      </c>
      <c r="D2089" s="17"/>
      <c r="E2089" s="17">
        <v>28.09</v>
      </c>
      <c r="F2089" s="17">
        <v>28.09</v>
      </c>
      <c r="G2089" s="18">
        <f t="shared" si="64"/>
        <v>1</v>
      </c>
      <c r="H2089" s="17"/>
      <c r="I2089" s="17"/>
      <c r="J2089" s="17"/>
      <c r="K2089" s="18" t="str">
        <f t="shared" si="65"/>
        <v/>
      </c>
      <c r="L2089" s="22" t="s">
        <v>3617</v>
      </c>
    </row>
    <row r="2090" ht="12" customHeight="1" spans="1:12">
      <c r="A2090" s="19">
        <v>2086</v>
      </c>
      <c r="B2090" s="16" t="s">
        <v>3551</v>
      </c>
      <c r="C2090" s="16" t="s">
        <v>3618</v>
      </c>
      <c r="D2090" s="17"/>
      <c r="E2090" s="17">
        <v>2.875</v>
      </c>
      <c r="F2090" s="17"/>
      <c r="G2090" s="18">
        <f t="shared" si="64"/>
        <v>0</v>
      </c>
      <c r="H2090" s="17"/>
      <c r="I2090" s="17"/>
      <c r="J2090" s="17"/>
      <c r="K2090" s="18" t="str">
        <f t="shared" si="65"/>
        <v/>
      </c>
      <c r="L2090" s="22" t="s">
        <v>3619</v>
      </c>
    </row>
    <row r="2091" ht="12" customHeight="1" spans="1:12">
      <c r="A2091" s="15">
        <v>2087</v>
      </c>
      <c r="B2091" s="16" t="s">
        <v>3551</v>
      </c>
      <c r="C2091" s="16" t="s">
        <v>3620</v>
      </c>
      <c r="D2091" s="17"/>
      <c r="E2091" s="17"/>
      <c r="F2091" s="17"/>
      <c r="G2091" s="18" t="str">
        <f t="shared" si="64"/>
        <v/>
      </c>
      <c r="H2091" s="17"/>
      <c r="I2091" s="17">
        <v>108.1291</v>
      </c>
      <c r="J2091" s="17">
        <v>108.1291</v>
      </c>
      <c r="K2091" s="18">
        <f t="shared" si="65"/>
        <v>1</v>
      </c>
      <c r="L2091" s="22" t="s">
        <v>3621</v>
      </c>
    </row>
    <row r="2092" ht="12" customHeight="1" spans="1:12">
      <c r="A2092" s="19">
        <v>2088</v>
      </c>
      <c r="B2092" s="16" t="s">
        <v>3551</v>
      </c>
      <c r="C2092" s="16" t="s">
        <v>3622</v>
      </c>
      <c r="D2092" s="17"/>
      <c r="E2092" s="17"/>
      <c r="F2092" s="17"/>
      <c r="G2092" s="18" t="str">
        <f t="shared" si="64"/>
        <v/>
      </c>
      <c r="H2092" s="17">
        <v>76</v>
      </c>
      <c r="I2092" s="17"/>
      <c r="J2092" s="17"/>
      <c r="K2092" s="18" t="str">
        <f t="shared" si="65"/>
        <v/>
      </c>
      <c r="L2092" s="25" t="s">
        <v>3623</v>
      </c>
    </row>
    <row r="2093" ht="12" customHeight="1" spans="1:12">
      <c r="A2093" s="15">
        <v>2089</v>
      </c>
      <c r="B2093" s="16" t="s">
        <v>3551</v>
      </c>
      <c r="C2093" s="16" t="s">
        <v>3624</v>
      </c>
      <c r="D2093" s="17"/>
      <c r="E2093" s="17"/>
      <c r="F2093" s="17"/>
      <c r="G2093" s="18" t="str">
        <f t="shared" si="64"/>
        <v/>
      </c>
      <c r="H2093" s="17">
        <v>24.7321</v>
      </c>
      <c r="I2093" s="17">
        <v>24.7321</v>
      </c>
      <c r="J2093" s="17">
        <v>24.7321</v>
      </c>
      <c r="K2093" s="18">
        <f t="shared" si="65"/>
        <v>1</v>
      </c>
      <c r="L2093" s="22" t="s">
        <v>3625</v>
      </c>
    </row>
    <row r="2094" ht="12" customHeight="1" spans="1:12">
      <c r="A2094" s="19">
        <v>2090</v>
      </c>
      <c r="B2094" s="16" t="s">
        <v>3551</v>
      </c>
      <c r="C2094" s="16" t="s">
        <v>3626</v>
      </c>
      <c r="D2094" s="17"/>
      <c r="E2094" s="17"/>
      <c r="F2094" s="17"/>
      <c r="G2094" s="18" t="str">
        <f t="shared" si="64"/>
        <v/>
      </c>
      <c r="H2094" s="17">
        <v>1637.106</v>
      </c>
      <c r="I2094" s="17">
        <v>1637.106</v>
      </c>
      <c r="J2094" s="17">
        <v>1637.106</v>
      </c>
      <c r="K2094" s="18">
        <f t="shared" si="65"/>
        <v>1</v>
      </c>
      <c r="L2094" s="22" t="s">
        <v>3627</v>
      </c>
    </row>
    <row r="2095" ht="12" customHeight="1" spans="1:12">
      <c r="A2095" s="15">
        <v>2091</v>
      </c>
      <c r="B2095" s="16" t="s">
        <v>3551</v>
      </c>
      <c r="C2095" s="16" t="s">
        <v>3628</v>
      </c>
      <c r="D2095" s="17"/>
      <c r="E2095" s="17"/>
      <c r="F2095" s="17"/>
      <c r="G2095" s="18" t="str">
        <f t="shared" si="64"/>
        <v/>
      </c>
      <c r="H2095" s="17">
        <v>6.6751</v>
      </c>
      <c r="I2095" s="17">
        <v>6.6751</v>
      </c>
      <c r="J2095" s="17">
        <v>6.6751</v>
      </c>
      <c r="K2095" s="18">
        <f t="shared" si="65"/>
        <v>1</v>
      </c>
      <c r="L2095" s="22" t="s">
        <v>3629</v>
      </c>
    </row>
    <row r="2096" ht="12" customHeight="1" spans="1:12">
      <c r="A2096" s="19">
        <v>2092</v>
      </c>
      <c r="B2096" s="16" t="s">
        <v>3551</v>
      </c>
      <c r="C2096" s="16" t="s">
        <v>3630</v>
      </c>
      <c r="D2096" s="17"/>
      <c r="E2096" s="17"/>
      <c r="F2096" s="17"/>
      <c r="G2096" s="18" t="str">
        <f t="shared" si="64"/>
        <v/>
      </c>
      <c r="H2096" s="17">
        <v>88.4716</v>
      </c>
      <c r="I2096" s="17">
        <v>88.4716</v>
      </c>
      <c r="J2096" s="17">
        <v>88.4716</v>
      </c>
      <c r="K2096" s="18">
        <f t="shared" si="65"/>
        <v>1</v>
      </c>
      <c r="L2096" s="22" t="s">
        <v>3629</v>
      </c>
    </row>
    <row r="2097" ht="12" customHeight="1" spans="1:12">
      <c r="A2097" s="15">
        <v>2093</v>
      </c>
      <c r="B2097" s="16" t="s">
        <v>3551</v>
      </c>
      <c r="C2097" s="16" t="s">
        <v>3631</v>
      </c>
      <c r="D2097" s="17"/>
      <c r="E2097" s="17"/>
      <c r="F2097" s="17"/>
      <c r="G2097" s="18" t="str">
        <f t="shared" si="64"/>
        <v/>
      </c>
      <c r="H2097" s="17">
        <v>65.2139</v>
      </c>
      <c r="I2097" s="17">
        <v>65.2139</v>
      </c>
      <c r="J2097" s="17">
        <v>65.2139</v>
      </c>
      <c r="K2097" s="18">
        <f t="shared" si="65"/>
        <v>1</v>
      </c>
      <c r="L2097" s="22" t="s">
        <v>3629</v>
      </c>
    </row>
    <row r="2098" ht="12" customHeight="1" spans="1:12">
      <c r="A2098" s="19">
        <v>2094</v>
      </c>
      <c r="B2098" s="16" t="s">
        <v>3551</v>
      </c>
      <c r="C2098" s="16" t="s">
        <v>3632</v>
      </c>
      <c r="D2098" s="17"/>
      <c r="E2098" s="17"/>
      <c r="F2098" s="17"/>
      <c r="G2098" s="18" t="str">
        <f t="shared" si="64"/>
        <v/>
      </c>
      <c r="H2098" s="17">
        <v>1637.106</v>
      </c>
      <c r="I2098" s="17">
        <v>1637.106</v>
      </c>
      <c r="J2098" s="17">
        <v>1637.106</v>
      </c>
      <c r="K2098" s="18">
        <f t="shared" si="65"/>
        <v>1</v>
      </c>
      <c r="L2098" s="22" t="s">
        <v>3629</v>
      </c>
    </row>
    <row r="2099" ht="12" customHeight="1" spans="1:12">
      <c r="A2099" s="15">
        <v>2095</v>
      </c>
      <c r="B2099" s="16" t="s">
        <v>3551</v>
      </c>
      <c r="C2099" s="16" t="s">
        <v>3633</v>
      </c>
      <c r="D2099" s="17"/>
      <c r="E2099" s="17"/>
      <c r="F2099" s="17"/>
      <c r="G2099" s="18" t="str">
        <f t="shared" si="64"/>
        <v/>
      </c>
      <c r="H2099" s="17">
        <v>27.4757</v>
      </c>
      <c r="I2099" s="17">
        <v>27.4757</v>
      </c>
      <c r="J2099" s="17">
        <v>27.4757</v>
      </c>
      <c r="K2099" s="18">
        <f t="shared" si="65"/>
        <v>1</v>
      </c>
      <c r="L2099" s="22" t="s">
        <v>3629</v>
      </c>
    </row>
    <row r="2100" ht="12" customHeight="1" spans="1:12">
      <c r="A2100" s="19">
        <v>2096</v>
      </c>
      <c r="B2100" s="16" t="s">
        <v>3551</v>
      </c>
      <c r="C2100" s="16" t="s">
        <v>3634</v>
      </c>
      <c r="D2100" s="17"/>
      <c r="E2100" s="17"/>
      <c r="F2100" s="17"/>
      <c r="G2100" s="18" t="str">
        <f t="shared" si="64"/>
        <v/>
      </c>
      <c r="H2100" s="17"/>
      <c r="I2100" s="17">
        <v>2.1355</v>
      </c>
      <c r="J2100" s="17">
        <v>2.1355</v>
      </c>
      <c r="K2100" s="18">
        <f t="shared" si="65"/>
        <v>1</v>
      </c>
      <c r="L2100" s="22" t="s">
        <v>3635</v>
      </c>
    </row>
    <row r="2101" ht="12" customHeight="1" spans="1:12">
      <c r="A2101" s="15">
        <v>2097</v>
      </c>
      <c r="B2101" s="16" t="s">
        <v>3551</v>
      </c>
      <c r="C2101" s="16" t="s">
        <v>3636</v>
      </c>
      <c r="D2101" s="17"/>
      <c r="E2101" s="17"/>
      <c r="F2101" s="17"/>
      <c r="G2101" s="18" t="str">
        <f t="shared" si="64"/>
        <v/>
      </c>
      <c r="H2101" s="17">
        <v>100.74</v>
      </c>
      <c r="I2101" s="17">
        <v>100.74</v>
      </c>
      <c r="J2101" s="17">
        <v>100.74</v>
      </c>
      <c r="K2101" s="18">
        <f t="shared" si="65"/>
        <v>1</v>
      </c>
      <c r="L2101" s="22" t="s">
        <v>3637</v>
      </c>
    </row>
    <row r="2102" ht="12" customHeight="1" spans="1:12">
      <c r="A2102" s="19">
        <v>2098</v>
      </c>
      <c r="B2102" s="16" t="s">
        <v>3551</v>
      </c>
      <c r="C2102" s="16" t="s">
        <v>3638</v>
      </c>
      <c r="D2102" s="17"/>
      <c r="E2102" s="17"/>
      <c r="F2102" s="17"/>
      <c r="G2102" s="18" t="str">
        <f t="shared" si="64"/>
        <v/>
      </c>
      <c r="H2102" s="17">
        <v>7.5</v>
      </c>
      <c r="I2102" s="17"/>
      <c r="J2102" s="17"/>
      <c r="K2102" s="18" t="str">
        <f t="shared" si="65"/>
        <v/>
      </c>
      <c r="L2102" s="22" t="s">
        <v>3639</v>
      </c>
    </row>
    <row r="2103" ht="12" customHeight="1" spans="1:12">
      <c r="A2103" s="15">
        <v>2099</v>
      </c>
      <c r="B2103" s="16" t="s">
        <v>3551</v>
      </c>
      <c r="C2103" s="16" t="s">
        <v>3640</v>
      </c>
      <c r="D2103" s="17"/>
      <c r="E2103" s="17"/>
      <c r="F2103" s="17"/>
      <c r="G2103" s="18" t="str">
        <f t="shared" si="64"/>
        <v/>
      </c>
      <c r="H2103" s="17"/>
      <c r="I2103" s="17">
        <v>15.81</v>
      </c>
      <c r="J2103" s="17">
        <v>15.81</v>
      </c>
      <c r="K2103" s="18">
        <f t="shared" si="65"/>
        <v>1</v>
      </c>
      <c r="L2103" s="22" t="s">
        <v>3641</v>
      </c>
    </row>
    <row r="2104" ht="12" customHeight="1" spans="1:12">
      <c r="A2104" s="19">
        <v>2100</v>
      </c>
      <c r="B2104" s="16" t="s">
        <v>3551</v>
      </c>
      <c r="C2104" s="16" t="s">
        <v>3642</v>
      </c>
      <c r="D2104" s="17"/>
      <c r="E2104" s="17"/>
      <c r="F2104" s="17"/>
      <c r="G2104" s="18" t="str">
        <f t="shared" si="64"/>
        <v/>
      </c>
      <c r="H2104" s="17">
        <v>5</v>
      </c>
      <c r="I2104" s="17"/>
      <c r="J2104" s="17"/>
      <c r="K2104" s="18" t="str">
        <f t="shared" si="65"/>
        <v/>
      </c>
      <c r="L2104" s="22" t="s">
        <v>1733</v>
      </c>
    </row>
    <row r="2105" ht="12" customHeight="1" spans="1:12">
      <c r="A2105" s="15">
        <v>2101</v>
      </c>
      <c r="B2105" s="16" t="s">
        <v>3551</v>
      </c>
      <c r="C2105" s="16" t="s">
        <v>3643</v>
      </c>
      <c r="D2105" s="17"/>
      <c r="E2105" s="17"/>
      <c r="F2105" s="17"/>
      <c r="G2105" s="18" t="str">
        <f t="shared" si="64"/>
        <v/>
      </c>
      <c r="H2105" s="17">
        <v>13</v>
      </c>
      <c r="I2105" s="17"/>
      <c r="J2105" s="17"/>
      <c r="K2105" s="18" t="str">
        <f t="shared" si="65"/>
        <v/>
      </c>
      <c r="L2105" s="22" t="s">
        <v>3623</v>
      </c>
    </row>
    <row r="2106" ht="12" customHeight="1" spans="1:12">
      <c r="A2106" s="19">
        <v>2102</v>
      </c>
      <c r="B2106" s="16" t="s">
        <v>3551</v>
      </c>
      <c r="C2106" s="16" t="s">
        <v>3644</v>
      </c>
      <c r="D2106" s="17"/>
      <c r="E2106" s="17"/>
      <c r="F2106" s="17"/>
      <c r="G2106" s="18" t="str">
        <f t="shared" si="64"/>
        <v/>
      </c>
      <c r="H2106" s="17">
        <v>8</v>
      </c>
      <c r="I2106" s="17"/>
      <c r="J2106" s="17"/>
      <c r="K2106" s="18" t="str">
        <f t="shared" si="65"/>
        <v/>
      </c>
      <c r="L2106" s="22" t="s">
        <v>3623</v>
      </c>
    </row>
    <row r="2107" ht="12" customHeight="1" spans="1:12">
      <c r="A2107" s="15">
        <v>2103</v>
      </c>
      <c r="B2107" s="16" t="s">
        <v>3551</v>
      </c>
      <c r="C2107" s="16" t="s">
        <v>3645</v>
      </c>
      <c r="D2107" s="17"/>
      <c r="E2107" s="17"/>
      <c r="F2107" s="17"/>
      <c r="G2107" s="18" t="str">
        <f t="shared" si="64"/>
        <v/>
      </c>
      <c r="H2107" s="17">
        <v>17.945</v>
      </c>
      <c r="I2107" s="17"/>
      <c r="J2107" s="17"/>
      <c r="K2107" s="18" t="str">
        <f t="shared" si="65"/>
        <v/>
      </c>
      <c r="L2107" s="22" t="s">
        <v>3646</v>
      </c>
    </row>
    <row r="2108" ht="12" customHeight="1" spans="1:12">
      <c r="A2108" s="19">
        <v>2104</v>
      </c>
      <c r="B2108" s="16" t="s">
        <v>3551</v>
      </c>
      <c r="C2108" s="16" t="s">
        <v>3647</v>
      </c>
      <c r="D2108" s="17"/>
      <c r="E2108" s="17"/>
      <c r="F2108" s="17"/>
      <c r="G2108" s="18" t="str">
        <f t="shared" si="64"/>
        <v/>
      </c>
      <c r="H2108" s="17">
        <v>30</v>
      </c>
      <c r="I2108" s="17"/>
      <c r="J2108" s="17"/>
      <c r="K2108" s="18" t="str">
        <f t="shared" si="65"/>
        <v/>
      </c>
      <c r="L2108" s="22" t="s">
        <v>3648</v>
      </c>
    </row>
    <row r="2109" ht="12" customHeight="1" spans="1:12">
      <c r="A2109" s="15">
        <v>2105</v>
      </c>
      <c r="B2109" s="16" t="s">
        <v>3551</v>
      </c>
      <c r="C2109" s="16" t="s">
        <v>3649</v>
      </c>
      <c r="D2109" s="17"/>
      <c r="E2109" s="17"/>
      <c r="F2109" s="17"/>
      <c r="G2109" s="18" t="str">
        <f t="shared" si="64"/>
        <v/>
      </c>
      <c r="H2109" s="17">
        <v>7.055</v>
      </c>
      <c r="I2109" s="17"/>
      <c r="J2109" s="17"/>
      <c r="K2109" s="18" t="str">
        <f t="shared" si="65"/>
        <v/>
      </c>
      <c r="L2109" s="22" t="s">
        <v>3650</v>
      </c>
    </row>
    <row r="2110" ht="12" customHeight="1" spans="1:12">
      <c r="A2110" s="19">
        <v>2106</v>
      </c>
      <c r="B2110" s="16" t="s">
        <v>3551</v>
      </c>
      <c r="C2110" s="16" t="s">
        <v>3651</v>
      </c>
      <c r="D2110" s="17"/>
      <c r="E2110" s="17"/>
      <c r="F2110" s="17"/>
      <c r="G2110" s="18" t="str">
        <f t="shared" si="64"/>
        <v/>
      </c>
      <c r="H2110" s="17"/>
      <c r="I2110" s="17">
        <v>10</v>
      </c>
      <c r="J2110" s="17">
        <v>10</v>
      </c>
      <c r="K2110" s="18">
        <f t="shared" si="65"/>
        <v>1</v>
      </c>
      <c r="L2110" s="22" t="s">
        <v>3652</v>
      </c>
    </row>
    <row r="2111" ht="12" customHeight="1" spans="1:12">
      <c r="A2111" s="15">
        <v>2107</v>
      </c>
      <c r="B2111" s="16" t="s">
        <v>3551</v>
      </c>
      <c r="C2111" s="16" t="s">
        <v>3653</v>
      </c>
      <c r="D2111" s="17"/>
      <c r="E2111" s="17"/>
      <c r="F2111" s="17"/>
      <c r="G2111" s="18" t="str">
        <f t="shared" si="64"/>
        <v/>
      </c>
      <c r="H2111" s="17"/>
      <c r="I2111" s="17">
        <v>75.506968</v>
      </c>
      <c r="J2111" s="17">
        <v>75.506968</v>
      </c>
      <c r="K2111" s="18">
        <f t="shared" si="65"/>
        <v>1</v>
      </c>
      <c r="L2111" s="22" t="s">
        <v>3654</v>
      </c>
    </row>
    <row r="2112" ht="12" customHeight="1" spans="1:12">
      <c r="A2112" s="19">
        <v>2108</v>
      </c>
      <c r="B2112" s="16" t="s">
        <v>3551</v>
      </c>
      <c r="C2112" s="16" t="s">
        <v>3655</v>
      </c>
      <c r="D2112" s="17"/>
      <c r="E2112" s="17"/>
      <c r="F2112" s="17"/>
      <c r="G2112" s="18" t="str">
        <f t="shared" si="64"/>
        <v/>
      </c>
      <c r="H2112" s="17"/>
      <c r="I2112" s="17">
        <v>40</v>
      </c>
      <c r="J2112" s="17">
        <v>40</v>
      </c>
      <c r="K2112" s="18">
        <f t="shared" si="65"/>
        <v>1</v>
      </c>
      <c r="L2112" s="22" t="s">
        <v>3656</v>
      </c>
    </row>
    <row r="2113" ht="12" customHeight="1" spans="1:12">
      <c r="A2113" s="15">
        <v>2109</v>
      </c>
      <c r="B2113" s="16" t="s">
        <v>3551</v>
      </c>
      <c r="C2113" s="16" t="s">
        <v>3655</v>
      </c>
      <c r="D2113" s="17"/>
      <c r="E2113" s="17"/>
      <c r="F2113" s="17"/>
      <c r="G2113" s="18" t="str">
        <f t="shared" si="64"/>
        <v/>
      </c>
      <c r="H2113" s="17"/>
      <c r="I2113" s="17">
        <v>62.39664</v>
      </c>
      <c r="J2113" s="17">
        <v>62.39664</v>
      </c>
      <c r="K2113" s="18">
        <f t="shared" si="65"/>
        <v>1</v>
      </c>
      <c r="L2113" s="22" t="s">
        <v>3657</v>
      </c>
    </row>
    <row r="2114" ht="12" customHeight="1" spans="1:12">
      <c r="A2114" s="19">
        <v>2110</v>
      </c>
      <c r="B2114" s="16" t="s">
        <v>3551</v>
      </c>
      <c r="C2114" s="16" t="s">
        <v>3658</v>
      </c>
      <c r="D2114" s="17"/>
      <c r="E2114" s="17"/>
      <c r="F2114" s="17"/>
      <c r="G2114" s="18" t="str">
        <f t="shared" si="64"/>
        <v/>
      </c>
      <c r="H2114" s="17">
        <v>12</v>
      </c>
      <c r="I2114" s="17"/>
      <c r="J2114" s="17"/>
      <c r="K2114" s="18" t="str">
        <f t="shared" si="65"/>
        <v/>
      </c>
      <c r="L2114" s="22" t="s">
        <v>1733</v>
      </c>
    </row>
    <row r="2115" ht="12" customHeight="1" spans="1:12">
      <c r="A2115" s="15">
        <v>2111</v>
      </c>
      <c r="B2115" s="16" t="s">
        <v>3551</v>
      </c>
      <c r="C2115" s="16" t="s">
        <v>3659</v>
      </c>
      <c r="D2115" s="17"/>
      <c r="E2115" s="17"/>
      <c r="F2115" s="17"/>
      <c r="G2115" s="18" t="str">
        <f t="shared" si="64"/>
        <v/>
      </c>
      <c r="H2115" s="17">
        <v>15</v>
      </c>
      <c r="I2115" s="17"/>
      <c r="J2115" s="17"/>
      <c r="K2115" s="18" t="str">
        <f t="shared" si="65"/>
        <v/>
      </c>
      <c r="L2115" s="22" t="s">
        <v>1733</v>
      </c>
    </row>
    <row r="2116" ht="12" customHeight="1" spans="1:12">
      <c r="A2116" s="19">
        <v>2112</v>
      </c>
      <c r="B2116" s="16" t="s">
        <v>3551</v>
      </c>
      <c r="C2116" s="16" t="s">
        <v>3660</v>
      </c>
      <c r="D2116" s="17"/>
      <c r="E2116" s="17"/>
      <c r="F2116" s="17"/>
      <c r="G2116" s="18" t="str">
        <f t="shared" si="64"/>
        <v/>
      </c>
      <c r="H2116" s="17">
        <v>100.5</v>
      </c>
      <c r="I2116" s="17"/>
      <c r="J2116" s="17"/>
      <c r="K2116" s="18" t="str">
        <f t="shared" si="65"/>
        <v/>
      </c>
      <c r="L2116" s="22" t="s">
        <v>3646</v>
      </c>
    </row>
    <row r="2117" ht="12" customHeight="1" spans="1:12">
      <c r="A2117" s="15">
        <v>2113</v>
      </c>
      <c r="B2117" s="16" t="s">
        <v>3551</v>
      </c>
      <c r="C2117" s="16" t="s">
        <v>3661</v>
      </c>
      <c r="D2117" s="17"/>
      <c r="E2117" s="17"/>
      <c r="F2117" s="17"/>
      <c r="G2117" s="18" t="str">
        <f t="shared" ref="G2117:G2180" si="66">IF(E2117=0,"",F2117/E2117)</f>
        <v/>
      </c>
      <c r="H2117" s="17">
        <v>10</v>
      </c>
      <c r="I2117" s="17"/>
      <c r="J2117" s="17"/>
      <c r="K2117" s="18" t="str">
        <f t="shared" ref="K2117:K2180" si="67">IF(I2117=0,"",J2117/I2117)</f>
        <v/>
      </c>
      <c r="L2117" s="22" t="s">
        <v>3662</v>
      </c>
    </row>
    <row r="2118" ht="12" customHeight="1" spans="1:12">
      <c r="A2118" s="19">
        <v>2114</v>
      </c>
      <c r="B2118" s="16" t="s">
        <v>3551</v>
      </c>
      <c r="C2118" s="16" t="s">
        <v>3663</v>
      </c>
      <c r="D2118" s="17"/>
      <c r="E2118" s="17"/>
      <c r="F2118" s="17"/>
      <c r="G2118" s="18" t="str">
        <f t="shared" si="66"/>
        <v/>
      </c>
      <c r="H2118" s="17">
        <v>21</v>
      </c>
      <c r="I2118" s="17"/>
      <c r="J2118" s="17"/>
      <c r="K2118" s="18" t="str">
        <f t="shared" si="67"/>
        <v/>
      </c>
      <c r="L2118" s="22" t="s">
        <v>3664</v>
      </c>
    </row>
    <row r="2119" ht="12" customHeight="1" spans="1:12">
      <c r="A2119" s="15">
        <v>2115</v>
      </c>
      <c r="B2119" s="16" t="s">
        <v>3551</v>
      </c>
      <c r="C2119" s="16" t="s">
        <v>3665</v>
      </c>
      <c r="D2119" s="17"/>
      <c r="E2119" s="17"/>
      <c r="F2119" s="17"/>
      <c r="G2119" s="18" t="str">
        <f t="shared" si="66"/>
        <v/>
      </c>
      <c r="H2119" s="17">
        <v>80</v>
      </c>
      <c r="I2119" s="17"/>
      <c r="J2119" s="17"/>
      <c r="K2119" s="18" t="str">
        <f t="shared" si="67"/>
        <v/>
      </c>
      <c r="L2119" s="22" t="s">
        <v>3648</v>
      </c>
    </row>
    <row r="2120" ht="12" customHeight="1" spans="1:12">
      <c r="A2120" s="19">
        <v>2116</v>
      </c>
      <c r="B2120" s="16" t="s">
        <v>3551</v>
      </c>
      <c r="C2120" s="16" t="s">
        <v>3666</v>
      </c>
      <c r="D2120" s="17"/>
      <c r="E2120" s="17"/>
      <c r="F2120" s="17"/>
      <c r="G2120" s="18" t="str">
        <f t="shared" si="66"/>
        <v/>
      </c>
      <c r="H2120" s="17">
        <v>15</v>
      </c>
      <c r="I2120" s="17"/>
      <c r="J2120" s="17"/>
      <c r="K2120" s="18" t="str">
        <f t="shared" si="67"/>
        <v/>
      </c>
      <c r="L2120" s="22" t="s">
        <v>3667</v>
      </c>
    </row>
    <row r="2121" ht="12" customHeight="1" spans="1:12">
      <c r="A2121" s="15">
        <v>2117</v>
      </c>
      <c r="B2121" s="16" t="s">
        <v>3551</v>
      </c>
      <c r="C2121" s="16" t="s">
        <v>3668</v>
      </c>
      <c r="D2121" s="17"/>
      <c r="E2121" s="17"/>
      <c r="F2121" s="17"/>
      <c r="G2121" s="18" t="str">
        <f t="shared" si="66"/>
        <v/>
      </c>
      <c r="H2121" s="17">
        <v>8</v>
      </c>
      <c r="I2121" s="17"/>
      <c r="J2121" s="17"/>
      <c r="K2121" s="18" t="str">
        <f t="shared" si="67"/>
        <v/>
      </c>
      <c r="L2121" s="22" t="s">
        <v>3648</v>
      </c>
    </row>
    <row r="2122" ht="12" customHeight="1" spans="1:12">
      <c r="A2122" s="19">
        <v>2118</v>
      </c>
      <c r="B2122" s="16" t="s">
        <v>3551</v>
      </c>
      <c r="C2122" s="16" t="s">
        <v>3669</v>
      </c>
      <c r="D2122" s="17"/>
      <c r="E2122" s="17"/>
      <c r="F2122" s="17"/>
      <c r="G2122" s="18" t="str">
        <f t="shared" si="66"/>
        <v/>
      </c>
      <c r="H2122" s="17">
        <v>12</v>
      </c>
      <c r="I2122" s="17"/>
      <c r="J2122" s="17"/>
      <c r="K2122" s="18" t="str">
        <f t="shared" si="67"/>
        <v/>
      </c>
      <c r="L2122" s="22" t="s">
        <v>3670</v>
      </c>
    </row>
    <row r="2123" ht="12" customHeight="1" spans="1:12">
      <c r="A2123" s="15">
        <v>2119</v>
      </c>
      <c r="B2123" s="16" t="s">
        <v>3551</v>
      </c>
      <c r="C2123" s="16" t="s">
        <v>3671</v>
      </c>
      <c r="D2123" s="17"/>
      <c r="E2123" s="17"/>
      <c r="F2123" s="17"/>
      <c r="G2123" s="18" t="str">
        <f t="shared" si="66"/>
        <v/>
      </c>
      <c r="H2123" s="17">
        <v>12</v>
      </c>
      <c r="I2123" s="17"/>
      <c r="J2123" s="17"/>
      <c r="K2123" s="18" t="str">
        <f t="shared" si="67"/>
        <v/>
      </c>
      <c r="L2123" s="22" t="s">
        <v>3672</v>
      </c>
    </row>
    <row r="2124" ht="12" customHeight="1" spans="1:12">
      <c r="A2124" s="19">
        <v>2120</v>
      </c>
      <c r="B2124" s="16" t="s">
        <v>3551</v>
      </c>
      <c r="C2124" s="16" t="s">
        <v>3673</v>
      </c>
      <c r="D2124" s="17"/>
      <c r="E2124" s="17"/>
      <c r="F2124" s="17"/>
      <c r="G2124" s="18" t="str">
        <f t="shared" si="66"/>
        <v/>
      </c>
      <c r="H2124" s="17">
        <v>107.9385</v>
      </c>
      <c r="I2124" s="17">
        <v>107.9385</v>
      </c>
      <c r="J2124" s="17">
        <v>107.9385</v>
      </c>
      <c r="K2124" s="18">
        <f t="shared" si="67"/>
        <v>1</v>
      </c>
      <c r="L2124" s="22" t="s">
        <v>3674</v>
      </c>
    </row>
    <row r="2125" ht="12" customHeight="1" spans="1:12">
      <c r="A2125" s="15">
        <v>2121</v>
      </c>
      <c r="B2125" s="16" t="s">
        <v>3551</v>
      </c>
      <c r="C2125" s="16" t="s">
        <v>3675</v>
      </c>
      <c r="D2125" s="17"/>
      <c r="E2125" s="17"/>
      <c r="F2125" s="17"/>
      <c r="G2125" s="18" t="str">
        <f t="shared" si="66"/>
        <v/>
      </c>
      <c r="H2125" s="17">
        <v>829.15</v>
      </c>
      <c r="I2125" s="17">
        <v>829.15</v>
      </c>
      <c r="J2125" s="17">
        <v>487.85426</v>
      </c>
      <c r="K2125" s="18">
        <f t="shared" si="67"/>
        <v>0.588378773442682</v>
      </c>
      <c r="L2125" s="22" t="s">
        <v>2862</v>
      </c>
    </row>
    <row r="2126" ht="12" customHeight="1" spans="1:12">
      <c r="A2126" s="19">
        <v>2122</v>
      </c>
      <c r="B2126" s="16" t="s">
        <v>3551</v>
      </c>
      <c r="C2126" s="16" t="s">
        <v>3676</v>
      </c>
      <c r="D2126" s="17"/>
      <c r="E2126" s="17"/>
      <c r="F2126" s="17"/>
      <c r="G2126" s="18" t="str">
        <f t="shared" si="66"/>
        <v/>
      </c>
      <c r="H2126" s="17"/>
      <c r="I2126" s="17">
        <v>10</v>
      </c>
      <c r="J2126" s="17">
        <v>10</v>
      </c>
      <c r="K2126" s="18">
        <f t="shared" si="67"/>
        <v>1</v>
      </c>
      <c r="L2126" s="22" t="s">
        <v>3677</v>
      </c>
    </row>
    <row r="2127" ht="12" customHeight="1" spans="1:12">
      <c r="A2127" s="15">
        <v>2123</v>
      </c>
      <c r="B2127" s="16" t="s">
        <v>3678</v>
      </c>
      <c r="C2127" s="16" t="s">
        <v>3679</v>
      </c>
      <c r="D2127" s="17"/>
      <c r="E2127" s="17">
        <v>30</v>
      </c>
      <c r="F2127" s="17">
        <v>20</v>
      </c>
      <c r="G2127" s="18">
        <f t="shared" si="66"/>
        <v>0.666666666666667</v>
      </c>
      <c r="H2127" s="17"/>
      <c r="I2127" s="17"/>
      <c r="J2127" s="17"/>
      <c r="K2127" s="18" t="str">
        <f t="shared" si="67"/>
        <v/>
      </c>
      <c r="L2127" s="22" t="s">
        <v>3269</v>
      </c>
    </row>
    <row r="2128" ht="12" customHeight="1" spans="1:12">
      <c r="A2128" s="19">
        <v>2124</v>
      </c>
      <c r="B2128" s="16" t="s">
        <v>3678</v>
      </c>
      <c r="C2128" s="16" t="s">
        <v>3680</v>
      </c>
      <c r="D2128" s="17"/>
      <c r="E2128" s="17">
        <v>10</v>
      </c>
      <c r="F2128" s="17"/>
      <c r="G2128" s="18">
        <f t="shared" si="66"/>
        <v>0</v>
      </c>
      <c r="H2128" s="17"/>
      <c r="I2128" s="17"/>
      <c r="J2128" s="17"/>
      <c r="K2128" s="18" t="str">
        <f t="shared" si="67"/>
        <v/>
      </c>
      <c r="L2128" s="22" t="s">
        <v>3326</v>
      </c>
    </row>
    <row r="2129" ht="12" customHeight="1" spans="1:12">
      <c r="A2129" s="15">
        <v>2125</v>
      </c>
      <c r="B2129" s="16" t="s">
        <v>3678</v>
      </c>
      <c r="C2129" s="16" t="s">
        <v>3681</v>
      </c>
      <c r="D2129" s="17"/>
      <c r="E2129" s="17">
        <v>2.5</v>
      </c>
      <c r="F2129" s="17">
        <v>2.5</v>
      </c>
      <c r="G2129" s="18">
        <f t="shared" si="66"/>
        <v>1</v>
      </c>
      <c r="H2129" s="17"/>
      <c r="I2129" s="17"/>
      <c r="J2129" s="17"/>
      <c r="K2129" s="18" t="str">
        <f t="shared" si="67"/>
        <v/>
      </c>
      <c r="L2129" s="22" t="s">
        <v>1987</v>
      </c>
    </row>
    <row r="2130" ht="12" customHeight="1" spans="1:12">
      <c r="A2130" s="19">
        <v>2126</v>
      </c>
      <c r="B2130" s="16" t="s">
        <v>3678</v>
      </c>
      <c r="C2130" s="16" t="s">
        <v>3682</v>
      </c>
      <c r="D2130" s="17"/>
      <c r="E2130" s="17">
        <v>0.5</v>
      </c>
      <c r="F2130" s="17">
        <v>0.5</v>
      </c>
      <c r="G2130" s="18">
        <f t="shared" si="66"/>
        <v>1</v>
      </c>
      <c r="H2130" s="17"/>
      <c r="I2130" s="17"/>
      <c r="J2130" s="17"/>
      <c r="K2130" s="18" t="str">
        <f t="shared" si="67"/>
        <v/>
      </c>
      <c r="L2130" s="22" t="s">
        <v>1985</v>
      </c>
    </row>
    <row r="2131" ht="12" customHeight="1" spans="1:12">
      <c r="A2131" s="15">
        <v>2127</v>
      </c>
      <c r="B2131" s="16" t="s">
        <v>3678</v>
      </c>
      <c r="C2131" s="16" t="s">
        <v>3683</v>
      </c>
      <c r="D2131" s="17"/>
      <c r="E2131" s="17">
        <v>60</v>
      </c>
      <c r="F2131" s="17">
        <v>60</v>
      </c>
      <c r="G2131" s="18">
        <f t="shared" si="66"/>
        <v>1</v>
      </c>
      <c r="H2131" s="17"/>
      <c r="I2131" s="17"/>
      <c r="J2131" s="17"/>
      <c r="K2131" s="18" t="str">
        <f t="shared" si="67"/>
        <v/>
      </c>
      <c r="L2131" s="22" t="s">
        <v>3345</v>
      </c>
    </row>
    <row r="2132" ht="12" customHeight="1" spans="1:12">
      <c r="A2132" s="19">
        <v>2128</v>
      </c>
      <c r="B2132" s="16" t="s">
        <v>3678</v>
      </c>
      <c r="C2132" s="16" t="s">
        <v>3683</v>
      </c>
      <c r="D2132" s="17"/>
      <c r="E2132" s="17">
        <v>79</v>
      </c>
      <c r="F2132" s="17">
        <v>65</v>
      </c>
      <c r="G2132" s="18">
        <f t="shared" si="66"/>
        <v>0.822784810126582</v>
      </c>
      <c r="H2132" s="17"/>
      <c r="I2132" s="17"/>
      <c r="J2132" s="17"/>
      <c r="K2132" s="18" t="str">
        <f t="shared" si="67"/>
        <v/>
      </c>
      <c r="L2132" s="22" t="s">
        <v>3295</v>
      </c>
    </row>
    <row r="2133" ht="12" customHeight="1" spans="1:12">
      <c r="A2133" s="15">
        <v>2129</v>
      </c>
      <c r="B2133" s="16" t="s">
        <v>3678</v>
      </c>
      <c r="C2133" s="16" t="s">
        <v>3684</v>
      </c>
      <c r="D2133" s="17"/>
      <c r="E2133" s="17">
        <v>15</v>
      </c>
      <c r="F2133" s="17">
        <v>15</v>
      </c>
      <c r="G2133" s="18">
        <f t="shared" si="66"/>
        <v>1</v>
      </c>
      <c r="H2133" s="17"/>
      <c r="I2133" s="17"/>
      <c r="J2133" s="17"/>
      <c r="K2133" s="18" t="str">
        <f t="shared" si="67"/>
        <v/>
      </c>
      <c r="L2133" s="22" t="s">
        <v>3685</v>
      </c>
    </row>
    <row r="2134" ht="12" customHeight="1" spans="1:12">
      <c r="A2134" s="19">
        <v>2130</v>
      </c>
      <c r="B2134" s="16" t="s">
        <v>3678</v>
      </c>
      <c r="C2134" s="16" t="s">
        <v>3686</v>
      </c>
      <c r="D2134" s="17"/>
      <c r="E2134" s="17">
        <v>6</v>
      </c>
      <c r="F2134" s="17">
        <v>6</v>
      </c>
      <c r="G2134" s="18">
        <f t="shared" si="66"/>
        <v>1</v>
      </c>
      <c r="H2134" s="17"/>
      <c r="I2134" s="17"/>
      <c r="J2134" s="17"/>
      <c r="K2134" s="18" t="str">
        <f t="shared" si="67"/>
        <v/>
      </c>
      <c r="L2134" s="22" t="s">
        <v>3687</v>
      </c>
    </row>
    <row r="2135" ht="12" customHeight="1" spans="1:12">
      <c r="A2135" s="15">
        <v>2131</v>
      </c>
      <c r="B2135" s="16" t="s">
        <v>3678</v>
      </c>
      <c r="C2135" s="16" t="s">
        <v>3558</v>
      </c>
      <c r="D2135" s="17">
        <v>3</v>
      </c>
      <c r="E2135" s="17">
        <v>3</v>
      </c>
      <c r="F2135" s="17">
        <v>2.63</v>
      </c>
      <c r="G2135" s="18">
        <f t="shared" si="66"/>
        <v>0.876666666666667</v>
      </c>
      <c r="H2135" s="17"/>
      <c r="I2135" s="17"/>
      <c r="J2135" s="17"/>
      <c r="K2135" s="18" t="str">
        <f t="shared" si="67"/>
        <v/>
      </c>
      <c r="L2135" s="22" t="s">
        <v>3688</v>
      </c>
    </row>
    <row r="2136" ht="12" customHeight="1" spans="1:12">
      <c r="A2136" s="19">
        <v>2132</v>
      </c>
      <c r="B2136" s="16" t="s">
        <v>3678</v>
      </c>
      <c r="C2136" s="16" t="s">
        <v>2558</v>
      </c>
      <c r="D2136" s="17">
        <v>4.5</v>
      </c>
      <c r="E2136" s="17"/>
      <c r="F2136" s="17"/>
      <c r="G2136" s="18" t="str">
        <f t="shared" si="66"/>
        <v/>
      </c>
      <c r="H2136" s="17"/>
      <c r="I2136" s="17"/>
      <c r="J2136" s="17"/>
      <c r="K2136" s="18" t="str">
        <f t="shared" si="67"/>
        <v/>
      </c>
      <c r="L2136" s="22" t="s">
        <v>3689</v>
      </c>
    </row>
    <row r="2137" ht="12" customHeight="1" spans="1:12">
      <c r="A2137" s="15">
        <v>2133</v>
      </c>
      <c r="B2137" s="16" t="s">
        <v>3678</v>
      </c>
      <c r="C2137" s="16" t="s">
        <v>3561</v>
      </c>
      <c r="D2137" s="17">
        <v>27</v>
      </c>
      <c r="E2137" s="17">
        <v>27</v>
      </c>
      <c r="F2137" s="17">
        <v>18.05</v>
      </c>
      <c r="G2137" s="18">
        <f t="shared" si="66"/>
        <v>0.668518518518519</v>
      </c>
      <c r="H2137" s="17"/>
      <c r="I2137" s="17"/>
      <c r="J2137" s="17"/>
      <c r="K2137" s="18" t="str">
        <f t="shared" si="67"/>
        <v/>
      </c>
      <c r="L2137" s="22" t="s">
        <v>3690</v>
      </c>
    </row>
    <row r="2138" ht="12" customHeight="1" spans="1:12">
      <c r="A2138" s="19">
        <v>2134</v>
      </c>
      <c r="B2138" s="16" t="s">
        <v>3678</v>
      </c>
      <c r="C2138" s="16" t="s">
        <v>649</v>
      </c>
      <c r="D2138" s="17">
        <v>8</v>
      </c>
      <c r="E2138" s="17">
        <v>8</v>
      </c>
      <c r="F2138" s="17">
        <v>6.7</v>
      </c>
      <c r="G2138" s="18">
        <f t="shared" si="66"/>
        <v>0.8375</v>
      </c>
      <c r="H2138" s="17"/>
      <c r="I2138" s="17"/>
      <c r="J2138" s="17"/>
      <c r="K2138" s="18" t="str">
        <f t="shared" si="67"/>
        <v/>
      </c>
      <c r="L2138" s="22" t="s">
        <v>3563</v>
      </c>
    </row>
    <row r="2139" ht="12" customHeight="1" spans="1:12">
      <c r="A2139" s="15">
        <v>2135</v>
      </c>
      <c r="B2139" s="16" t="s">
        <v>3678</v>
      </c>
      <c r="C2139" s="16" t="s">
        <v>3691</v>
      </c>
      <c r="D2139" s="17">
        <v>25</v>
      </c>
      <c r="E2139" s="17">
        <v>23</v>
      </c>
      <c r="F2139" s="17">
        <v>23</v>
      </c>
      <c r="G2139" s="18">
        <f t="shared" si="66"/>
        <v>1</v>
      </c>
      <c r="H2139" s="17"/>
      <c r="I2139" s="17"/>
      <c r="J2139" s="17"/>
      <c r="K2139" s="18" t="str">
        <f t="shared" si="67"/>
        <v/>
      </c>
      <c r="L2139" s="22" t="s">
        <v>3692</v>
      </c>
    </row>
    <row r="2140" ht="12" customHeight="1" spans="1:12">
      <c r="A2140" s="19">
        <v>2136</v>
      </c>
      <c r="B2140" s="16" t="s">
        <v>3678</v>
      </c>
      <c r="C2140" s="16" t="s">
        <v>3693</v>
      </c>
      <c r="D2140" s="17"/>
      <c r="E2140" s="17">
        <v>10.85</v>
      </c>
      <c r="F2140" s="17">
        <v>10.85</v>
      </c>
      <c r="G2140" s="18">
        <f t="shared" si="66"/>
        <v>1</v>
      </c>
      <c r="H2140" s="17"/>
      <c r="I2140" s="17"/>
      <c r="J2140" s="17"/>
      <c r="K2140" s="18" t="str">
        <f t="shared" si="67"/>
        <v/>
      </c>
      <c r="L2140" s="22" t="s">
        <v>3694</v>
      </c>
    </row>
    <row r="2141" ht="12" customHeight="1" spans="1:12">
      <c r="A2141" s="15">
        <v>2137</v>
      </c>
      <c r="B2141" s="16" t="s">
        <v>3678</v>
      </c>
      <c r="C2141" s="16" t="s">
        <v>3695</v>
      </c>
      <c r="D2141" s="17">
        <v>15</v>
      </c>
      <c r="E2141" s="17">
        <v>15</v>
      </c>
      <c r="F2141" s="17">
        <v>15</v>
      </c>
      <c r="G2141" s="18">
        <f t="shared" si="66"/>
        <v>1</v>
      </c>
      <c r="H2141" s="17"/>
      <c r="I2141" s="17"/>
      <c r="J2141" s="17"/>
      <c r="K2141" s="18" t="str">
        <f t="shared" si="67"/>
        <v/>
      </c>
      <c r="L2141" s="22" t="s">
        <v>3305</v>
      </c>
    </row>
    <row r="2142" ht="12" customHeight="1" spans="1:12">
      <c r="A2142" s="19">
        <v>2138</v>
      </c>
      <c r="B2142" s="16" t="s">
        <v>3678</v>
      </c>
      <c r="C2142" s="16" t="s">
        <v>3696</v>
      </c>
      <c r="D2142" s="17">
        <v>5</v>
      </c>
      <c r="E2142" s="17">
        <v>5</v>
      </c>
      <c r="F2142" s="17">
        <v>5</v>
      </c>
      <c r="G2142" s="18">
        <f t="shared" si="66"/>
        <v>1</v>
      </c>
      <c r="H2142" s="17"/>
      <c r="I2142" s="17"/>
      <c r="J2142" s="17"/>
      <c r="K2142" s="18" t="str">
        <f t="shared" si="67"/>
        <v/>
      </c>
      <c r="L2142" s="22" t="s">
        <v>3302</v>
      </c>
    </row>
    <row r="2143" ht="12" customHeight="1" spans="1:12">
      <c r="A2143" s="15">
        <v>2139</v>
      </c>
      <c r="B2143" s="16" t="s">
        <v>3678</v>
      </c>
      <c r="C2143" s="16" t="s">
        <v>3697</v>
      </c>
      <c r="D2143" s="17">
        <v>30</v>
      </c>
      <c r="E2143" s="17">
        <v>30</v>
      </c>
      <c r="F2143" s="17">
        <v>30</v>
      </c>
      <c r="G2143" s="18">
        <f t="shared" si="66"/>
        <v>1</v>
      </c>
      <c r="H2143" s="17"/>
      <c r="I2143" s="17"/>
      <c r="J2143" s="17"/>
      <c r="K2143" s="18" t="str">
        <f t="shared" si="67"/>
        <v/>
      </c>
      <c r="L2143" s="22" t="s">
        <v>3598</v>
      </c>
    </row>
    <row r="2144" ht="12" customHeight="1" spans="1:12">
      <c r="A2144" s="19">
        <v>2140</v>
      </c>
      <c r="B2144" s="16" t="s">
        <v>3678</v>
      </c>
      <c r="C2144" s="16" t="s">
        <v>3158</v>
      </c>
      <c r="D2144" s="17"/>
      <c r="E2144" s="17">
        <v>220</v>
      </c>
      <c r="F2144" s="17">
        <v>220</v>
      </c>
      <c r="G2144" s="18">
        <f t="shared" si="66"/>
        <v>1</v>
      </c>
      <c r="H2144" s="17"/>
      <c r="I2144" s="17"/>
      <c r="J2144" s="17"/>
      <c r="K2144" s="18" t="str">
        <f t="shared" si="67"/>
        <v/>
      </c>
      <c r="L2144" s="22" t="s">
        <v>757</v>
      </c>
    </row>
    <row r="2145" ht="12" customHeight="1" spans="1:12">
      <c r="A2145" s="15">
        <v>2141</v>
      </c>
      <c r="B2145" s="16" t="s">
        <v>3678</v>
      </c>
      <c r="C2145" s="16" t="s">
        <v>1726</v>
      </c>
      <c r="D2145" s="17"/>
      <c r="E2145" s="17">
        <v>30</v>
      </c>
      <c r="F2145" s="17">
        <v>30</v>
      </c>
      <c r="G2145" s="18">
        <f t="shared" si="66"/>
        <v>1</v>
      </c>
      <c r="H2145" s="17"/>
      <c r="I2145" s="17"/>
      <c r="J2145" s="17"/>
      <c r="K2145" s="18" t="str">
        <f t="shared" si="67"/>
        <v/>
      </c>
      <c r="L2145" s="22" t="s">
        <v>1727</v>
      </c>
    </row>
    <row r="2146" ht="12" customHeight="1" spans="1:12">
      <c r="A2146" s="19">
        <v>2142</v>
      </c>
      <c r="B2146" s="16" t="s">
        <v>3678</v>
      </c>
      <c r="C2146" s="16" t="s">
        <v>3698</v>
      </c>
      <c r="D2146" s="17"/>
      <c r="E2146" s="17">
        <v>1</v>
      </c>
      <c r="F2146" s="17">
        <v>1</v>
      </c>
      <c r="G2146" s="18">
        <f t="shared" si="66"/>
        <v>1</v>
      </c>
      <c r="H2146" s="17"/>
      <c r="I2146" s="17"/>
      <c r="J2146" s="17"/>
      <c r="K2146" s="18" t="str">
        <f t="shared" si="67"/>
        <v/>
      </c>
      <c r="L2146" s="22" t="s">
        <v>1542</v>
      </c>
    </row>
    <row r="2147" ht="12" customHeight="1" spans="1:12">
      <c r="A2147" s="15">
        <v>2143</v>
      </c>
      <c r="B2147" s="16" t="s">
        <v>3678</v>
      </c>
      <c r="C2147" s="16" t="s">
        <v>1543</v>
      </c>
      <c r="D2147" s="17"/>
      <c r="E2147" s="17">
        <v>2</v>
      </c>
      <c r="F2147" s="17"/>
      <c r="G2147" s="18">
        <f t="shared" si="66"/>
        <v>0</v>
      </c>
      <c r="H2147" s="17"/>
      <c r="I2147" s="17"/>
      <c r="J2147" s="17"/>
      <c r="K2147" s="18" t="str">
        <f t="shared" si="67"/>
        <v/>
      </c>
      <c r="L2147" s="22" t="s">
        <v>3699</v>
      </c>
    </row>
    <row r="2148" ht="12" customHeight="1" spans="1:12">
      <c r="A2148" s="19">
        <v>2144</v>
      </c>
      <c r="B2148" s="16" t="s">
        <v>3678</v>
      </c>
      <c r="C2148" s="16" t="s">
        <v>3573</v>
      </c>
      <c r="D2148" s="17">
        <v>173</v>
      </c>
      <c r="E2148" s="17">
        <v>173</v>
      </c>
      <c r="F2148" s="17">
        <v>49.26</v>
      </c>
      <c r="G2148" s="18">
        <f t="shared" si="66"/>
        <v>0.284739884393064</v>
      </c>
      <c r="H2148" s="17"/>
      <c r="I2148" s="17"/>
      <c r="J2148" s="17"/>
      <c r="K2148" s="18" t="str">
        <f t="shared" si="67"/>
        <v/>
      </c>
      <c r="L2148" s="22" t="s">
        <v>3700</v>
      </c>
    </row>
    <row r="2149" ht="12" customHeight="1" spans="1:12">
      <c r="A2149" s="15">
        <v>2145</v>
      </c>
      <c r="B2149" s="16" t="s">
        <v>3678</v>
      </c>
      <c r="C2149" s="16" t="s">
        <v>3573</v>
      </c>
      <c r="D2149" s="17"/>
      <c r="E2149" s="17">
        <v>47.4</v>
      </c>
      <c r="F2149" s="17">
        <v>47.4</v>
      </c>
      <c r="G2149" s="18">
        <f t="shared" si="66"/>
        <v>1</v>
      </c>
      <c r="H2149" s="17"/>
      <c r="I2149" s="17"/>
      <c r="J2149" s="17"/>
      <c r="K2149" s="18" t="str">
        <f t="shared" si="67"/>
        <v/>
      </c>
      <c r="L2149" s="22" t="s">
        <v>3701</v>
      </c>
    </row>
    <row r="2150" ht="12" customHeight="1" spans="1:12">
      <c r="A2150" s="19">
        <v>2146</v>
      </c>
      <c r="B2150" s="16" t="s">
        <v>3678</v>
      </c>
      <c r="C2150" s="16" t="s">
        <v>3575</v>
      </c>
      <c r="D2150" s="17">
        <v>2.7</v>
      </c>
      <c r="E2150" s="17">
        <v>2.7</v>
      </c>
      <c r="F2150" s="17">
        <v>1.23</v>
      </c>
      <c r="G2150" s="18">
        <f t="shared" si="66"/>
        <v>0.455555555555555</v>
      </c>
      <c r="H2150" s="17"/>
      <c r="I2150" s="17"/>
      <c r="J2150" s="17"/>
      <c r="K2150" s="18" t="str">
        <f t="shared" si="67"/>
        <v/>
      </c>
      <c r="L2150" s="22" t="s">
        <v>3576</v>
      </c>
    </row>
    <row r="2151" ht="12" customHeight="1" spans="1:12">
      <c r="A2151" s="15">
        <v>2147</v>
      </c>
      <c r="B2151" s="16" t="s">
        <v>3678</v>
      </c>
      <c r="C2151" s="16" t="s">
        <v>3577</v>
      </c>
      <c r="D2151" s="17">
        <v>41</v>
      </c>
      <c r="E2151" s="17">
        <v>41</v>
      </c>
      <c r="F2151" s="17">
        <v>14.68</v>
      </c>
      <c r="G2151" s="18">
        <f t="shared" si="66"/>
        <v>0.358048780487805</v>
      </c>
      <c r="H2151" s="17"/>
      <c r="I2151" s="17"/>
      <c r="J2151" s="17"/>
      <c r="K2151" s="18" t="str">
        <f t="shared" si="67"/>
        <v/>
      </c>
      <c r="L2151" s="22" t="s">
        <v>3702</v>
      </c>
    </row>
    <row r="2152" ht="12" customHeight="1" spans="1:12">
      <c r="A2152" s="19">
        <v>2148</v>
      </c>
      <c r="B2152" s="16" t="s">
        <v>3678</v>
      </c>
      <c r="C2152" s="16" t="s">
        <v>3703</v>
      </c>
      <c r="D2152" s="17">
        <v>40.1</v>
      </c>
      <c r="E2152" s="17">
        <v>30.375</v>
      </c>
      <c r="F2152" s="17">
        <v>27.349069</v>
      </c>
      <c r="G2152" s="18">
        <f t="shared" si="66"/>
        <v>0.900380872427984</v>
      </c>
      <c r="H2152" s="17"/>
      <c r="I2152" s="17"/>
      <c r="J2152" s="17"/>
      <c r="K2152" s="18" t="str">
        <f t="shared" si="67"/>
        <v/>
      </c>
      <c r="L2152" s="22" t="s">
        <v>3582</v>
      </c>
    </row>
    <row r="2153" ht="12" customHeight="1" spans="1:12">
      <c r="A2153" s="15">
        <v>2149</v>
      </c>
      <c r="B2153" s="16" t="s">
        <v>3678</v>
      </c>
      <c r="C2153" s="16" t="s">
        <v>3585</v>
      </c>
      <c r="D2153" s="17"/>
      <c r="E2153" s="17">
        <v>56.47</v>
      </c>
      <c r="F2153" s="17">
        <v>55.25</v>
      </c>
      <c r="G2153" s="18">
        <f t="shared" si="66"/>
        <v>0.978395608287586</v>
      </c>
      <c r="H2153" s="17"/>
      <c r="I2153" s="17"/>
      <c r="J2153" s="17"/>
      <c r="K2153" s="18" t="str">
        <f t="shared" si="67"/>
        <v/>
      </c>
      <c r="L2153" s="22" t="s">
        <v>3704</v>
      </c>
    </row>
    <row r="2154" ht="12" customHeight="1" spans="1:12">
      <c r="A2154" s="19">
        <v>2150</v>
      </c>
      <c r="B2154" s="16" t="s">
        <v>3678</v>
      </c>
      <c r="C2154" s="16" t="s">
        <v>3585</v>
      </c>
      <c r="D2154" s="17">
        <v>95.79</v>
      </c>
      <c r="E2154" s="17">
        <v>95.79</v>
      </c>
      <c r="F2154" s="17">
        <v>95.79</v>
      </c>
      <c r="G2154" s="18">
        <f t="shared" si="66"/>
        <v>1</v>
      </c>
      <c r="H2154" s="17"/>
      <c r="I2154" s="17"/>
      <c r="J2154" s="17"/>
      <c r="K2154" s="18" t="str">
        <f t="shared" si="67"/>
        <v/>
      </c>
      <c r="L2154" s="22" t="s">
        <v>3586</v>
      </c>
    </row>
    <row r="2155" ht="12" customHeight="1" spans="1:12">
      <c r="A2155" s="15">
        <v>2151</v>
      </c>
      <c r="B2155" s="16" t="s">
        <v>3678</v>
      </c>
      <c r="C2155" s="16" t="s">
        <v>3589</v>
      </c>
      <c r="D2155" s="17">
        <v>110</v>
      </c>
      <c r="E2155" s="17">
        <v>110</v>
      </c>
      <c r="F2155" s="17">
        <v>91</v>
      </c>
      <c r="G2155" s="18">
        <f t="shared" si="66"/>
        <v>0.827272727272727</v>
      </c>
      <c r="H2155" s="17"/>
      <c r="I2155" s="17"/>
      <c r="J2155" s="17"/>
      <c r="K2155" s="18" t="str">
        <f t="shared" si="67"/>
        <v/>
      </c>
      <c r="L2155" s="22" t="s">
        <v>3705</v>
      </c>
    </row>
    <row r="2156" ht="12" customHeight="1" spans="1:12">
      <c r="A2156" s="19">
        <v>2152</v>
      </c>
      <c r="B2156" s="16" t="s">
        <v>3678</v>
      </c>
      <c r="C2156" s="16" t="s">
        <v>3591</v>
      </c>
      <c r="D2156" s="17">
        <v>110</v>
      </c>
      <c r="E2156" s="17">
        <v>110</v>
      </c>
      <c r="F2156" s="17">
        <v>88</v>
      </c>
      <c r="G2156" s="18">
        <f t="shared" si="66"/>
        <v>0.8</v>
      </c>
      <c r="H2156" s="17"/>
      <c r="I2156" s="17"/>
      <c r="J2156" s="17"/>
      <c r="K2156" s="18" t="str">
        <f t="shared" si="67"/>
        <v/>
      </c>
      <c r="L2156" s="22" t="s">
        <v>3706</v>
      </c>
    </row>
    <row r="2157" ht="12" customHeight="1" spans="1:12">
      <c r="A2157" s="15">
        <v>2153</v>
      </c>
      <c r="B2157" s="16" t="s">
        <v>3678</v>
      </c>
      <c r="C2157" s="16" t="s">
        <v>3593</v>
      </c>
      <c r="D2157" s="17">
        <v>2.7</v>
      </c>
      <c r="E2157" s="17">
        <v>2.7</v>
      </c>
      <c r="F2157" s="17">
        <v>2.55</v>
      </c>
      <c r="G2157" s="18">
        <f t="shared" si="66"/>
        <v>0.944444444444444</v>
      </c>
      <c r="H2157" s="17"/>
      <c r="I2157" s="17"/>
      <c r="J2157" s="17"/>
      <c r="K2157" s="18" t="str">
        <f t="shared" si="67"/>
        <v/>
      </c>
      <c r="L2157" s="22" t="s">
        <v>3707</v>
      </c>
    </row>
    <row r="2158" ht="12" customHeight="1" spans="1:12">
      <c r="A2158" s="19">
        <v>2154</v>
      </c>
      <c r="B2158" s="16" t="s">
        <v>3678</v>
      </c>
      <c r="C2158" s="16" t="s">
        <v>3599</v>
      </c>
      <c r="D2158" s="17">
        <v>6</v>
      </c>
      <c r="E2158" s="17">
        <v>6</v>
      </c>
      <c r="F2158" s="17">
        <v>6</v>
      </c>
      <c r="G2158" s="18">
        <f t="shared" si="66"/>
        <v>1</v>
      </c>
      <c r="H2158" s="17"/>
      <c r="I2158" s="17"/>
      <c r="J2158" s="17"/>
      <c r="K2158" s="18" t="str">
        <f t="shared" si="67"/>
        <v/>
      </c>
      <c r="L2158" s="22" t="s">
        <v>3708</v>
      </c>
    </row>
    <row r="2159" ht="12" customHeight="1" spans="1:12">
      <c r="A2159" s="15">
        <v>2155</v>
      </c>
      <c r="B2159" s="16" t="s">
        <v>3678</v>
      </c>
      <c r="C2159" s="16" t="s">
        <v>3601</v>
      </c>
      <c r="D2159" s="17">
        <v>47</v>
      </c>
      <c r="E2159" s="17">
        <v>47</v>
      </c>
      <c r="F2159" s="17">
        <v>24.75</v>
      </c>
      <c r="G2159" s="18">
        <f t="shared" si="66"/>
        <v>0.526595744680851</v>
      </c>
      <c r="H2159" s="17"/>
      <c r="I2159" s="17"/>
      <c r="J2159" s="17"/>
      <c r="K2159" s="18" t="str">
        <f t="shared" si="67"/>
        <v/>
      </c>
      <c r="L2159" s="22" t="s">
        <v>3709</v>
      </c>
    </row>
    <row r="2160" ht="12" customHeight="1" spans="1:12">
      <c r="A2160" s="19">
        <v>2156</v>
      </c>
      <c r="B2160" s="16" t="s">
        <v>3678</v>
      </c>
      <c r="C2160" s="16" t="s">
        <v>3710</v>
      </c>
      <c r="D2160" s="17"/>
      <c r="E2160" s="17">
        <v>6.7</v>
      </c>
      <c r="F2160" s="17"/>
      <c r="G2160" s="18">
        <f t="shared" si="66"/>
        <v>0</v>
      </c>
      <c r="H2160" s="17"/>
      <c r="I2160" s="17"/>
      <c r="J2160" s="17"/>
      <c r="K2160" s="18" t="str">
        <f t="shared" si="67"/>
        <v/>
      </c>
      <c r="L2160" s="22" t="s">
        <v>3711</v>
      </c>
    </row>
    <row r="2161" ht="12" customHeight="1" spans="1:12">
      <c r="A2161" s="15">
        <v>2157</v>
      </c>
      <c r="B2161" s="16" t="s">
        <v>3678</v>
      </c>
      <c r="C2161" s="16" t="s">
        <v>3605</v>
      </c>
      <c r="D2161" s="17">
        <v>1.8</v>
      </c>
      <c r="E2161" s="17">
        <v>1.8</v>
      </c>
      <c r="F2161" s="17">
        <v>1.8</v>
      </c>
      <c r="G2161" s="18">
        <f t="shared" si="66"/>
        <v>1</v>
      </c>
      <c r="H2161" s="17"/>
      <c r="I2161" s="17"/>
      <c r="J2161" s="17"/>
      <c r="K2161" s="18" t="str">
        <f t="shared" si="67"/>
        <v/>
      </c>
      <c r="L2161" s="22" t="s">
        <v>3712</v>
      </c>
    </row>
    <row r="2162" ht="12" customHeight="1" spans="1:12">
      <c r="A2162" s="19">
        <v>2158</v>
      </c>
      <c r="B2162" s="16" t="s">
        <v>3678</v>
      </c>
      <c r="C2162" s="16" t="s">
        <v>3713</v>
      </c>
      <c r="D2162" s="17">
        <v>5.5</v>
      </c>
      <c r="E2162" s="17">
        <v>5.5</v>
      </c>
      <c r="F2162" s="17"/>
      <c r="G2162" s="18">
        <f t="shared" si="66"/>
        <v>0</v>
      </c>
      <c r="H2162" s="17"/>
      <c r="I2162" s="17"/>
      <c r="J2162" s="17"/>
      <c r="K2162" s="18" t="str">
        <f t="shared" si="67"/>
        <v/>
      </c>
      <c r="L2162" s="22" t="s">
        <v>2665</v>
      </c>
    </row>
    <row r="2163" ht="12" customHeight="1" spans="1:12">
      <c r="A2163" s="15">
        <v>2159</v>
      </c>
      <c r="B2163" s="16" t="s">
        <v>3678</v>
      </c>
      <c r="C2163" s="16" t="s">
        <v>3607</v>
      </c>
      <c r="D2163" s="17">
        <v>40</v>
      </c>
      <c r="E2163" s="17">
        <v>33.3</v>
      </c>
      <c r="F2163" s="17">
        <v>27.6746</v>
      </c>
      <c r="G2163" s="18">
        <f t="shared" si="66"/>
        <v>0.831069069069069</v>
      </c>
      <c r="H2163" s="17"/>
      <c r="I2163" s="17"/>
      <c r="J2163" s="17"/>
      <c r="K2163" s="18" t="str">
        <f t="shared" si="67"/>
        <v/>
      </c>
      <c r="L2163" s="22" t="s">
        <v>3714</v>
      </c>
    </row>
    <row r="2164" ht="12" customHeight="1" spans="1:12">
      <c r="A2164" s="19">
        <v>2160</v>
      </c>
      <c r="B2164" s="16" t="s">
        <v>3678</v>
      </c>
      <c r="C2164" s="16" t="s">
        <v>3609</v>
      </c>
      <c r="D2164" s="17">
        <v>15</v>
      </c>
      <c r="E2164" s="17">
        <v>15</v>
      </c>
      <c r="F2164" s="17">
        <v>11</v>
      </c>
      <c r="G2164" s="18">
        <f t="shared" si="66"/>
        <v>0.733333333333333</v>
      </c>
      <c r="H2164" s="17"/>
      <c r="I2164" s="17"/>
      <c r="J2164" s="17"/>
      <c r="K2164" s="18" t="str">
        <f t="shared" si="67"/>
        <v/>
      </c>
      <c r="L2164" s="22" t="s">
        <v>3715</v>
      </c>
    </row>
    <row r="2165" ht="12" customHeight="1" spans="1:12">
      <c r="A2165" s="15">
        <v>2161</v>
      </c>
      <c r="B2165" s="16" t="s">
        <v>3678</v>
      </c>
      <c r="C2165" s="16" t="s">
        <v>1079</v>
      </c>
      <c r="D2165" s="17">
        <v>8</v>
      </c>
      <c r="E2165" s="17">
        <v>4</v>
      </c>
      <c r="F2165" s="17"/>
      <c r="G2165" s="18">
        <f t="shared" si="66"/>
        <v>0</v>
      </c>
      <c r="H2165" s="17"/>
      <c r="I2165" s="17"/>
      <c r="J2165" s="17"/>
      <c r="K2165" s="18" t="str">
        <f t="shared" si="67"/>
        <v/>
      </c>
      <c r="L2165" s="22" t="s">
        <v>3611</v>
      </c>
    </row>
    <row r="2166" ht="12" customHeight="1" spans="1:12">
      <c r="A2166" s="19">
        <v>2162</v>
      </c>
      <c r="B2166" s="16" t="s">
        <v>3678</v>
      </c>
      <c r="C2166" s="16" t="s">
        <v>3716</v>
      </c>
      <c r="D2166" s="17">
        <v>23.08</v>
      </c>
      <c r="E2166" s="17">
        <v>22.800209</v>
      </c>
      <c r="F2166" s="17">
        <v>20.59774</v>
      </c>
      <c r="G2166" s="18">
        <f t="shared" si="66"/>
        <v>0.903401367943601</v>
      </c>
      <c r="H2166" s="17"/>
      <c r="I2166" s="17"/>
      <c r="J2166" s="17"/>
      <c r="K2166" s="18" t="str">
        <f t="shared" si="67"/>
        <v/>
      </c>
      <c r="L2166" s="22" t="s">
        <v>3717</v>
      </c>
    </row>
    <row r="2167" ht="12" customHeight="1" spans="1:12">
      <c r="A2167" s="15">
        <v>2163</v>
      </c>
      <c r="B2167" s="16" t="s">
        <v>3678</v>
      </c>
      <c r="C2167" s="16" t="s">
        <v>3618</v>
      </c>
      <c r="D2167" s="17"/>
      <c r="E2167" s="17">
        <v>2.875</v>
      </c>
      <c r="F2167" s="17"/>
      <c r="G2167" s="18">
        <f t="shared" si="66"/>
        <v>0</v>
      </c>
      <c r="H2167" s="17"/>
      <c r="I2167" s="17"/>
      <c r="J2167" s="17"/>
      <c r="K2167" s="18" t="str">
        <f t="shared" si="67"/>
        <v/>
      </c>
      <c r="L2167" s="22" t="s">
        <v>3619</v>
      </c>
    </row>
    <row r="2168" ht="12" customHeight="1" spans="1:12">
      <c r="A2168" s="19">
        <v>2164</v>
      </c>
      <c r="B2168" s="16" t="s">
        <v>3678</v>
      </c>
      <c r="C2168" s="16" t="s">
        <v>3718</v>
      </c>
      <c r="D2168" s="17"/>
      <c r="E2168" s="17"/>
      <c r="F2168" s="17"/>
      <c r="G2168" s="18" t="str">
        <f t="shared" si="66"/>
        <v/>
      </c>
      <c r="H2168" s="17">
        <v>28.2444</v>
      </c>
      <c r="I2168" s="17">
        <v>28.2444</v>
      </c>
      <c r="J2168" s="17">
        <v>28.2444</v>
      </c>
      <c r="K2168" s="18">
        <f t="shared" si="67"/>
        <v>1</v>
      </c>
      <c r="L2168" s="22" t="s">
        <v>3719</v>
      </c>
    </row>
    <row r="2169" ht="12" customHeight="1" spans="1:12">
      <c r="A2169" s="15">
        <v>2165</v>
      </c>
      <c r="B2169" s="16" t="s">
        <v>3678</v>
      </c>
      <c r="C2169" s="16" t="s">
        <v>3720</v>
      </c>
      <c r="D2169" s="17"/>
      <c r="E2169" s="17"/>
      <c r="F2169" s="17"/>
      <c r="G2169" s="18" t="str">
        <f t="shared" si="66"/>
        <v/>
      </c>
      <c r="H2169" s="17">
        <v>8.0023</v>
      </c>
      <c r="I2169" s="17">
        <v>8.0023</v>
      </c>
      <c r="J2169" s="17">
        <v>8.0023</v>
      </c>
      <c r="K2169" s="18">
        <f t="shared" si="67"/>
        <v>1</v>
      </c>
      <c r="L2169" s="22" t="s">
        <v>3721</v>
      </c>
    </row>
    <row r="2170" ht="12" customHeight="1" spans="1:12">
      <c r="A2170" s="19">
        <v>2166</v>
      </c>
      <c r="B2170" s="16" t="s">
        <v>3678</v>
      </c>
      <c r="C2170" s="16" t="s">
        <v>3722</v>
      </c>
      <c r="D2170" s="17"/>
      <c r="E2170" s="17"/>
      <c r="F2170" s="17"/>
      <c r="G2170" s="18" t="str">
        <f t="shared" si="66"/>
        <v/>
      </c>
      <c r="H2170" s="17">
        <v>96.5067</v>
      </c>
      <c r="I2170" s="17">
        <v>96.5067</v>
      </c>
      <c r="J2170" s="17">
        <v>96.5067</v>
      </c>
      <c r="K2170" s="18">
        <f t="shared" si="67"/>
        <v>1</v>
      </c>
      <c r="L2170" s="22" t="s">
        <v>3723</v>
      </c>
    </row>
    <row r="2171" ht="12" customHeight="1" spans="1:12">
      <c r="A2171" s="15">
        <v>2167</v>
      </c>
      <c r="B2171" s="16" t="s">
        <v>3678</v>
      </c>
      <c r="C2171" s="16" t="s">
        <v>3724</v>
      </c>
      <c r="D2171" s="17"/>
      <c r="E2171" s="17"/>
      <c r="F2171" s="17"/>
      <c r="G2171" s="18" t="str">
        <f t="shared" si="66"/>
        <v/>
      </c>
      <c r="H2171" s="17">
        <v>76.0937</v>
      </c>
      <c r="I2171" s="17">
        <v>76.0937</v>
      </c>
      <c r="J2171" s="17">
        <v>76.0937</v>
      </c>
      <c r="K2171" s="18">
        <f t="shared" si="67"/>
        <v>1</v>
      </c>
      <c r="L2171" s="22" t="s">
        <v>3725</v>
      </c>
    </row>
    <row r="2172" ht="12" customHeight="1" spans="1:12">
      <c r="A2172" s="19">
        <v>2168</v>
      </c>
      <c r="B2172" s="16" t="s">
        <v>3678</v>
      </c>
      <c r="C2172" s="16" t="s">
        <v>3726</v>
      </c>
      <c r="D2172" s="17"/>
      <c r="E2172" s="17"/>
      <c r="F2172" s="17"/>
      <c r="G2172" s="18" t="str">
        <f t="shared" si="66"/>
        <v/>
      </c>
      <c r="H2172" s="17">
        <v>267.1953</v>
      </c>
      <c r="I2172" s="17">
        <v>267.1953</v>
      </c>
      <c r="J2172" s="17">
        <v>267.1953</v>
      </c>
      <c r="K2172" s="18">
        <f t="shared" si="67"/>
        <v>1</v>
      </c>
      <c r="L2172" s="22" t="s">
        <v>3721</v>
      </c>
    </row>
    <row r="2173" ht="12" customHeight="1" spans="1:12">
      <c r="A2173" s="15">
        <v>2169</v>
      </c>
      <c r="B2173" s="16" t="s">
        <v>3678</v>
      </c>
      <c r="C2173" s="16" t="s">
        <v>3727</v>
      </c>
      <c r="D2173" s="17"/>
      <c r="E2173" s="17"/>
      <c r="F2173" s="17"/>
      <c r="G2173" s="18" t="str">
        <f t="shared" si="66"/>
        <v/>
      </c>
      <c r="H2173" s="17">
        <v>445.2371</v>
      </c>
      <c r="I2173" s="17">
        <v>445.2371</v>
      </c>
      <c r="J2173" s="17">
        <v>445.2371</v>
      </c>
      <c r="K2173" s="18">
        <f t="shared" si="67"/>
        <v>1</v>
      </c>
      <c r="L2173" s="22" t="s">
        <v>3728</v>
      </c>
    </row>
    <row r="2174" ht="12" customHeight="1" spans="1:12">
      <c r="A2174" s="19">
        <v>2170</v>
      </c>
      <c r="B2174" s="16" t="s">
        <v>3678</v>
      </c>
      <c r="C2174" s="16" t="s">
        <v>3729</v>
      </c>
      <c r="D2174" s="17"/>
      <c r="E2174" s="17"/>
      <c r="F2174" s="17"/>
      <c r="G2174" s="18" t="str">
        <f t="shared" si="66"/>
        <v/>
      </c>
      <c r="H2174" s="17">
        <v>198.2826</v>
      </c>
      <c r="I2174" s="17">
        <v>198.2826</v>
      </c>
      <c r="J2174" s="17">
        <v>198.2826</v>
      </c>
      <c r="K2174" s="18">
        <f t="shared" si="67"/>
        <v>1</v>
      </c>
      <c r="L2174" s="22" t="s">
        <v>3629</v>
      </c>
    </row>
    <row r="2175" ht="12" customHeight="1" spans="1:12">
      <c r="A2175" s="15">
        <v>2171</v>
      </c>
      <c r="B2175" s="16" t="s">
        <v>3678</v>
      </c>
      <c r="C2175" s="16" t="s">
        <v>3730</v>
      </c>
      <c r="D2175" s="17"/>
      <c r="E2175" s="17"/>
      <c r="F2175" s="17"/>
      <c r="G2175" s="18" t="str">
        <f t="shared" si="66"/>
        <v/>
      </c>
      <c r="H2175" s="17">
        <v>65.9063</v>
      </c>
      <c r="I2175" s="17">
        <v>65.9063</v>
      </c>
      <c r="J2175" s="17">
        <v>65.9063</v>
      </c>
      <c r="K2175" s="18">
        <f t="shared" si="67"/>
        <v>1</v>
      </c>
      <c r="L2175" s="22" t="s">
        <v>3728</v>
      </c>
    </row>
    <row r="2176" ht="12" customHeight="1" spans="1:12">
      <c r="A2176" s="19">
        <v>2172</v>
      </c>
      <c r="B2176" s="16" t="s">
        <v>3678</v>
      </c>
      <c r="C2176" s="16" t="s">
        <v>3731</v>
      </c>
      <c r="D2176" s="17"/>
      <c r="E2176" s="17"/>
      <c r="F2176" s="17"/>
      <c r="G2176" s="18" t="str">
        <f t="shared" si="66"/>
        <v/>
      </c>
      <c r="H2176" s="17">
        <v>688.5443</v>
      </c>
      <c r="I2176" s="17">
        <v>688.5443</v>
      </c>
      <c r="J2176" s="17">
        <v>688.5443</v>
      </c>
      <c r="K2176" s="18">
        <f t="shared" si="67"/>
        <v>1</v>
      </c>
      <c r="L2176" s="22" t="s">
        <v>3728</v>
      </c>
    </row>
    <row r="2177" ht="12" customHeight="1" spans="1:12">
      <c r="A2177" s="15">
        <v>2173</v>
      </c>
      <c r="B2177" s="16" t="s">
        <v>3678</v>
      </c>
      <c r="C2177" s="16" t="s">
        <v>3732</v>
      </c>
      <c r="D2177" s="17"/>
      <c r="E2177" s="17"/>
      <c r="F2177" s="17"/>
      <c r="G2177" s="18" t="str">
        <f t="shared" si="66"/>
        <v/>
      </c>
      <c r="H2177" s="17">
        <v>337.2118</v>
      </c>
      <c r="I2177" s="17">
        <v>337.2118</v>
      </c>
      <c r="J2177" s="17">
        <v>337.2118</v>
      </c>
      <c r="K2177" s="18">
        <f t="shared" si="67"/>
        <v>1</v>
      </c>
      <c r="L2177" s="22" t="s">
        <v>3728</v>
      </c>
    </row>
    <row r="2178" ht="12" customHeight="1" spans="1:12">
      <c r="A2178" s="19">
        <v>2174</v>
      </c>
      <c r="B2178" s="16" t="s">
        <v>3678</v>
      </c>
      <c r="C2178" s="16" t="s">
        <v>3733</v>
      </c>
      <c r="D2178" s="17"/>
      <c r="E2178" s="17"/>
      <c r="F2178" s="17"/>
      <c r="G2178" s="18" t="str">
        <f t="shared" si="66"/>
        <v/>
      </c>
      <c r="H2178" s="17">
        <v>172.300831</v>
      </c>
      <c r="I2178" s="17">
        <v>172.300831</v>
      </c>
      <c r="J2178" s="17">
        <v>172.300831</v>
      </c>
      <c r="K2178" s="18">
        <f t="shared" si="67"/>
        <v>1</v>
      </c>
      <c r="L2178" s="22" t="s">
        <v>3629</v>
      </c>
    </row>
    <row r="2179" ht="12" customHeight="1" spans="1:12">
      <c r="A2179" s="15">
        <v>2175</v>
      </c>
      <c r="B2179" s="16" t="s">
        <v>3678</v>
      </c>
      <c r="C2179" s="16" t="s">
        <v>3734</v>
      </c>
      <c r="D2179" s="17"/>
      <c r="E2179" s="17"/>
      <c r="F2179" s="17"/>
      <c r="G2179" s="18" t="str">
        <f t="shared" si="66"/>
        <v/>
      </c>
      <c r="H2179" s="17">
        <v>631.7398</v>
      </c>
      <c r="I2179" s="17">
        <v>631.7398</v>
      </c>
      <c r="J2179" s="17">
        <v>631.7398</v>
      </c>
      <c r="K2179" s="18">
        <f t="shared" si="67"/>
        <v>1</v>
      </c>
      <c r="L2179" s="22" t="s">
        <v>3721</v>
      </c>
    </row>
    <row r="2180" ht="12" customHeight="1" spans="1:12">
      <c r="A2180" s="19">
        <v>2176</v>
      </c>
      <c r="B2180" s="16" t="s">
        <v>3678</v>
      </c>
      <c r="C2180" s="16" t="s">
        <v>3735</v>
      </c>
      <c r="D2180" s="17"/>
      <c r="E2180" s="17"/>
      <c r="F2180" s="17"/>
      <c r="G2180" s="18" t="str">
        <f t="shared" si="66"/>
        <v/>
      </c>
      <c r="H2180" s="17">
        <v>0.8304</v>
      </c>
      <c r="I2180" s="17">
        <v>0.8304</v>
      </c>
      <c r="J2180" s="17">
        <v>0.8304</v>
      </c>
      <c r="K2180" s="18">
        <f t="shared" si="67"/>
        <v>1</v>
      </c>
      <c r="L2180" s="22" t="s">
        <v>3721</v>
      </c>
    </row>
    <row r="2181" ht="12" customHeight="1" spans="1:12">
      <c r="A2181" s="15">
        <v>2177</v>
      </c>
      <c r="B2181" s="16" t="s">
        <v>3678</v>
      </c>
      <c r="C2181" s="16" t="s">
        <v>3736</v>
      </c>
      <c r="D2181" s="17"/>
      <c r="E2181" s="17"/>
      <c r="F2181" s="17"/>
      <c r="G2181" s="18" t="str">
        <f t="shared" ref="G2181:G2244" si="68">IF(E2181=0,"",F2181/E2181)</f>
        <v/>
      </c>
      <c r="H2181" s="17">
        <v>382.2305</v>
      </c>
      <c r="I2181" s="17">
        <v>382.2305</v>
      </c>
      <c r="J2181" s="17">
        <v>382.2305</v>
      </c>
      <c r="K2181" s="18">
        <f t="shared" ref="K2181:K2244" si="69">IF(I2181=0,"",J2181/I2181)</f>
        <v>1</v>
      </c>
      <c r="L2181" s="22" t="s">
        <v>3737</v>
      </c>
    </row>
    <row r="2182" ht="12" customHeight="1" spans="1:12">
      <c r="A2182" s="19">
        <v>2178</v>
      </c>
      <c r="B2182" s="16" t="s">
        <v>3678</v>
      </c>
      <c r="C2182" s="16" t="s">
        <v>3738</v>
      </c>
      <c r="D2182" s="17"/>
      <c r="E2182" s="17"/>
      <c r="F2182" s="17"/>
      <c r="G2182" s="18" t="str">
        <f t="shared" si="68"/>
        <v/>
      </c>
      <c r="H2182" s="17">
        <v>299.8263</v>
      </c>
      <c r="I2182" s="17">
        <v>299.8263</v>
      </c>
      <c r="J2182" s="17">
        <v>299.8263</v>
      </c>
      <c r="K2182" s="18">
        <f t="shared" si="69"/>
        <v>1</v>
      </c>
      <c r="L2182" s="22" t="s">
        <v>3739</v>
      </c>
    </row>
    <row r="2183" ht="12" customHeight="1" spans="1:12">
      <c r="A2183" s="15">
        <v>2179</v>
      </c>
      <c r="B2183" s="16" t="s">
        <v>3678</v>
      </c>
      <c r="C2183" s="16" t="s">
        <v>3740</v>
      </c>
      <c r="D2183" s="17"/>
      <c r="E2183" s="17"/>
      <c r="F2183" s="17"/>
      <c r="G2183" s="18" t="str">
        <f t="shared" si="68"/>
        <v/>
      </c>
      <c r="H2183" s="17"/>
      <c r="I2183" s="17">
        <v>166.8093</v>
      </c>
      <c r="J2183" s="17">
        <v>166.8093</v>
      </c>
      <c r="K2183" s="18">
        <f t="shared" si="69"/>
        <v>1</v>
      </c>
      <c r="L2183" s="22" t="s">
        <v>3741</v>
      </c>
    </row>
    <row r="2184" ht="12" customHeight="1" spans="1:12">
      <c r="A2184" s="19">
        <v>2180</v>
      </c>
      <c r="B2184" s="16" t="s">
        <v>3678</v>
      </c>
      <c r="C2184" s="16" t="s">
        <v>3742</v>
      </c>
      <c r="D2184" s="17"/>
      <c r="E2184" s="17"/>
      <c r="F2184" s="17"/>
      <c r="G2184" s="18" t="str">
        <f t="shared" si="68"/>
        <v/>
      </c>
      <c r="H2184" s="17">
        <v>34.6446</v>
      </c>
      <c r="I2184" s="17">
        <v>34.6446</v>
      </c>
      <c r="J2184" s="17">
        <v>34.6446</v>
      </c>
      <c r="K2184" s="18">
        <f t="shared" si="69"/>
        <v>1</v>
      </c>
      <c r="L2184" s="22" t="s">
        <v>3743</v>
      </c>
    </row>
    <row r="2185" ht="12" customHeight="1" spans="1:12">
      <c r="A2185" s="15">
        <v>2181</v>
      </c>
      <c r="B2185" s="16" t="s">
        <v>3678</v>
      </c>
      <c r="C2185" s="16" t="s">
        <v>3744</v>
      </c>
      <c r="D2185" s="17"/>
      <c r="E2185" s="17"/>
      <c r="F2185" s="17"/>
      <c r="G2185" s="18" t="str">
        <f t="shared" si="68"/>
        <v/>
      </c>
      <c r="H2185" s="17"/>
      <c r="I2185" s="17">
        <v>25.1817</v>
      </c>
      <c r="J2185" s="17">
        <v>25.1817</v>
      </c>
      <c r="K2185" s="18">
        <f t="shared" si="69"/>
        <v>1</v>
      </c>
      <c r="L2185" s="22" t="s">
        <v>3745</v>
      </c>
    </row>
    <row r="2186" ht="12" customHeight="1" spans="1:12">
      <c r="A2186" s="19">
        <v>2182</v>
      </c>
      <c r="B2186" s="16" t="s">
        <v>3678</v>
      </c>
      <c r="C2186" s="16" t="s">
        <v>3746</v>
      </c>
      <c r="D2186" s="17"/>
      <c r="E2186" s="17"/>
      <c r="F2186" s="17"/>
      <c r="G2186" s="18" t="str">
        <f t="shared" si="68"/>
        <v/>
      </c>
      <c r="H2186" s="17"/>
      <c r="I2186" s="17">
        <v>225.7058</v>
      </c>
      <c r="J2186" s="17">
        <v>225.7058</v>
      </c>
      <c r="K2186" s="18">
        <f t="shared" si="69"/>
        <v>1</v>
      </c>
      <c r="L2186" s="22" t="s">
        <v>3747</v>
      </c>
    </row>
    <row r="2187" ht="12" customHeight="1" spans="1:12">
      <c r="A2187" s="15">
        <v>2183</v>
      </c>
      <c r="B2187" s="16" t="s">
        <v>3678</v>
      </c>
      <c r="C2187" s="16" t="s">
        <v>3748</v>
      </c>
      <c r="D2187" s="17"/>
      <c r="E2187" s="17"/>
      <c r="F2187" s="17"/>
      <c r="G2187" s="18" t="str">
        <f t="shared" si="68"/>
        <v/>
      </c>
      <c r="H2187" s="17">
        <v>0.0001</v>
      </c>
      <c r="I2187" s="17">
        <v>0.0001</v>
      </c>
      <c r="J2187" s="17"/>
      <c r="K2187" s="18">
        <f t="shared" si="69"/>
        <v>0</v>
      </c>
      <c r="L2187" s="22" t="s">
        <v>3749</v>
      </c>
    </row>
    <row r="2188" ht="12" customHeight="1" spans="1:12">
      <c r="A2188" s="19">
        <v>2184</v>
      </c>
      <c r="B2188" s="16" t="s">
        <v>3678</v>
      </c>
      <c r="C2188" s="16" t="s">
        <v>3750</v>
      </c>
      <c r="D2188" s="17"/>
      <c r="E2188" s="17"/>
      <c r="F2188" s="17"/>
      <c r="G2188" s="18" t="str">
        <f t="shared" si="68"/>
        <v/>
      </c>
      <c r="H2188" s="17">
        <v>44.414872</v>
      </c>
      <c r="I2188" s="17">
        <v>44.414872</v>
      </c>
      <c r="J2188" s="17">
        <v>44.414872</v>
      </c>
      <c r="K2188" s="18">
        <f t="shared" si="69"/>
        <v>1</v>
      </c>
      <c r="L2188" s="22" t="s">
        <v>3751</v>
      </c>
    </row>
    <row r="2189" ht="12" customHeight="1" spans="1:12">
      <c r="A2189" s="15">
        <v>2185</v>
      </c>
      <c r="B2189" s="16" t="s">
        <v>3678</v>
      </c>
      <c r="C2189" s="16" t="s">
        <v>3752</v>
      </c>
      <c r="D2189" s="17"/>
      <c r="E2189" s="17"/>
      <c r="F2189" s="17"/>
      <c r="G2189" s="18" t="str">
        <f t="shared" si="68"/>
        <v/>
      </c>
      <c r="H2189" s="17"/>
      <c r="I2189" s="17">
        <v>22.040466</v>
      </c>
      <c r="J2189" s="17">
        <v>22.040466</v>
      </c>
      <c r="K2189" s="18">
        <f t="shared" si="69"/>
        <v>1</v>
      </c>
      <c r="L2189" s="22" t="s">
        <v>3753</v>
      </c>
    </row>
    <row r="2190" ht="12" customHeight="1" spans="1:12">
      <c r="A2190" s="19">
        <v>2186</v>
      </c>
      <c r="B2190" s="16" t="s">
        <v>3678</v>
      </c>
      <c r="C2190" s="16" t="s">
        <v>3675</v>
      </c>
      <c r="D2190" s="17"/>
      <c r="E2190" s="17"/>
      <c r="F2190" s="17"/>
      <c r="G2190" s="18" t="str">
        <f t="shared" si="68"/>
        <v/>
      </c>
      <c r="H2190" s="17">
        <v>1547.8</v>
      </c>
      <c r="I2190" s="17">
        <v>1547.8</v>
      </c>
      <c r="J2190" s="17">
        <v>1115.739559</v>
      </c>
      <c r="K2190" s="18">
        <f t="shared" si="69"/>
        <v>0.720855122754878</v>
      </c>
      <c r="L2190" s="22" t="s">
        <v>2862</v>
      </c>
    </row>
    <row r="2191" ht="12" customHeight="1" spans="1:12">
      <c r="A2191" s="15">
        <v>2187</v>
      </c>
      <c r="B2191" s="16" t="s">
        <v>3754</v>
      </c>
      <c r="C2191" s="16" t="s">
        <v>3755</v>
      </c>
      <c r="D2191" s="17">
        <v>0.0001</v>
      </c>
      <c r="E2191" s="17">
        <v>0.0001</v>
      </c>
      <c r="F2191" s="17"/>
      <c r="G2191" s="18">
        <f t="shared" si="68"/>
        <v>0</v>
      </c>
      <c r="H2191" s="17"/>
      <c r="I2191" s="17"/>
      <c r="J2191" s="17"/>
      <c r="K2191" s="18" t="str">
        <f t="shared" si="69"/>
        <v/>
      </c>
      <c r="L2191" s="22" t="s">
        <v>3756</v>
      </c>
    </row>
    <row r="2192" ht="12" customHeight="1" spans="1:12">
      <c r="A2192" s="19">
        <v>2188</v>
      </c>
      <c r="B2192" s="16" t="s">
        <v>3754</v>
      </c>
      <c r="C2192" s="16" t="s">
        <v>3757</v>
      </c>
      <c r="D2192" s="17"/>
      <c r="E2192" s="17">
        <v>2.5</v>
      </c>
      <c r="F2192" s="17">
        <v>2.5</v>
      </c>
      <c r="G2192" s="18">
        <f t="shared" si="68"/>
        <v>1</v>
      </c>
      <c r="H2192" s="17"/>
      <c r="I2192" s="17"/>
      <c r="J2192" s="17"/>
      <c r="K2192" s="18" t="str">
        <f t="shared" si="69"/>
        <v/>
      </c>
      <c r="L2192" s="22" t="s">
        <v>1987</v>
      </c>
    </row>
    <row r="2193" ht="12" customHeight="1" spans="1:12">
      <c r="A2193" s="15">
        <v>2189</v>
      </c>
      <c r="B2193" s="16" t="s">
        <v>3754</v>
      </c>
      <c r="C2193" s="16" t="s">
        <v>3758</v>
      </c>
      <c r="D2193" s="17"/>
      <c r="E2193" s="17">
        <v>0.5</v>
      </c>
      <c r="F2193" s="17">
        <v>0.5</v>
      </c>
      <c r="G2193" s="18">
        <f t="shared" si="68"/>
        <v>1</v>
      </c>
      <c r="H2193" s="17"/>
      <c r="I2193" s="17"/>
      <c r="J2193" s="17"/>
      <c r="K2193" s="18" t="str">
        <f t="shared" si="69"/>
        <v/>
      </c>
      <c r="L2193" s="22" t="s">
        <v>1985</v>
      </c>
    </row>
    <row r="2194" ht="12" customHeight="1" spans="1:12">
      <c r="A2194" s="19">
        <v>2190</v>
      </c>
      <c r="B2194" s="16" t="s">
        <v>3754</v>
      </c>
      <c r="C2194" s="16" t="s">
        <v>3558</v>
      </c>
      <c r="D2194" s="17">
        <v>3</v>
      </c>
      <c r="E2194" s="17">
        <v>3</v>
      </c>
      <c r="F2194" s="17">
        <v>3</v>
      </c>
      <c r="G2194" s="18">
        <f t="shared" si="68"/>
        <v>1</v>
      </c>
      <c r="H2194" s="17"/>
      <c r="I2194" s="17"/>
      <c r="J2194" s="17"/>
      <c r="K2194" s="18" t="str">
        <f t="shared" si="69"/>
        <v/>
      </c>
      <c r="L2194" s="22" t="s">
        <v>3759</v>
      </c>
    </row>
    <row r="2195" ht="12" customHeight="1" spans="1:12">
      <c r="A2195" s="15">
        <v>2191</v>
      </c>
      <c r="B2195" s="16" t="s">
        <v>3754</v>
      </c>
      <c r="C2195" s="16" t="s">
        <v>1061</v>
      </c>
      <c r="D2195" s="17">
        <v>4</v>
      </c>
      <c r="E2195" s="17"/>
      <c r="F2195" s="17"/>
      <c r="G2195" s="18" t="str">
        <f t="shared" si="68"/>
        <v/>
      </c>
      <c r="H2195" s="17"/>
      <c r="I2195" s="17"/>
      <c r="J2195" s="17"/>
      <c r="K2195" s="18" t="str">
        <f t="shared" si="69"/>
        <v/>
      </c>
      <c r="L2195" s="22" t="s">
        <v>3689</v>
      </c>
    </row>
    <row r="2196" ht="12" customHeight="1" spans="1:12">
      <c r="A2196" s="19">
        <v>2192</v>
      </c>
      <c r="B2196" s="16" t="s">
        <v>3754</v>
      </c>
      <c r="C2196" s="16" t="s">
        <v>3760</v>
      </c>
      <c r="D2196" s="17">
        <v>10</v>
      </c>
      <c r="E2196" s="17">
        <v>10</v>
      </c>
      <c r="F2196" s="17">
        <v>0.11</v>
      </c>
      <c r="G2196" s="18">
        <f t="shared" si="68"/>
        <v>0.011</v>
      </c>
      <c r="H2196" s="17"/>
      <c r="I2196" s="17"/>
      <c r="J2196" s="17"/>
      <c r="K2196" s="18" t="str">
        <f t="shared" si="69"/>
        <v/>
      </c>
      <c r="L2196" s="22" t="s">
        <v>3761</v>
      </c>
    </row>
    <row r="2197" ht="12" customHeight="1" spans="1:12">
      <c r="A2197" s="15">
        <v>2193</v>
      </c>
      <c r="B2197" s="16" t="s">
        <v>3754</v>
      </c>
      <c r="C2197" s="16" t="s">
        <v>3561</v>
      </c>
      <c r="D2197" s="17">
        <v>27</v>
      </c>
      <c r="E2197" s="17">
        <v>27</v>
      </c>
      <c r="F2197" s="17">
        <v>27</v>
      </c>
      <c r="G2197" s="18">
        <f t="shared" si="68"/>
        <v>1</v>
      </c>
      <c r="H2197" s="17"/>
      <c r="I2197" s="17"/>
      <c r="J2197" s="17"/>
      <c r="K2197" s="18" t="str">
        <f t="shared" si="69"/>
        <v/>
      </c>
      <c r="L2197" s="22" t="s">
        <v>3562</v>
      </c>
    </row>
    <row r="2198" ht="12" customHeight="1" spans="1:12">
      <c r="A2198" s="19">
        <v>2194</v>
      </c>
      <c r="B2198" s="16" t="s">
        <v>3754</v>
      </c>
      <c r="C2198" s="16" t="s">
        <v>649</v>
      </c>
      <c r="D2198" s="17">
        <v>8</v>
      </c>
      <c r="E2198" s="17">
        <v>8</v>
      </c>
      <c r="F2198" s="17">
        <v>1.8</v>
      </c>
      <c r="G2198" s="18">
        <f t="shared" si="68"/>
        <v>0.225</v>
      </c>
      <c r="H2198" s="17"/>
      <c r="I2198" s="17"/>
      <c r="J2198" s="17"/>
      <c r="K2198" s="18" t="str">
        <f t="shared" si="69"/>
        <v/>
      </c>
      <c r="L2198" s="22" t="s">
        <v>3762</v>
      </c>
    </row>
    <row r="2199" ht="12" customHeight="1" spans="1:12">
      <c r="A2199" s="15">
        <v>2195</v>
      </c>
      <c r="B2199" s="16" t="s">
        <v>3754</v>
      </c>
      <c r="C2199" s="16" t="s">
        <v>3763</v>
      </c>
      <c r="D2199" s="17"/>
      <c r="E2199" s="17">
        <v>15.4674</v>
      </c>
      <c r="F2199" s="17">
        <v>15.4674</v>
      </c>
      <c r="G2199" s="18">
        <f t="shared" si="68"/>
        <v>1</v>
      </c>
      <c r="H2199" s="17"/>
      <c r="I2199" s="17"/>
      <c r="J2199" s="17"/>
      <c r="K2199" s="18" t="str">
        <f t="shared" si="69"/>
        <v/>
      </c>
      <c r="L2199" s="22" t="s">
        <v>3764</v>
      </c>
    </row>
    <row r="2200" ht="12" customHeight="1" spans="1:12">
      <c r="A2200" s="19">
        <v>2196</v>
      </c>
      <c r="B2200" s="16" t="s">
        <v>3754</v>
      </c>
      <c r="C2200" s="16" t="s">
        <v>3564</v>
      </c>
      <c r="D2200" s="17">
        <v>25</v>
      </c>
      <c r="E2200" s="17">
        <v>25</v>
      </c>
      <c r="F2200" s="17">
        <v>21.5</v>
      </c>
      <c r="G2200" s="18">
        <f t="shared" si="68"/>
        <v>0.86</v>
      </c>
      <c r="H2200" s="17"/>
      <c r="I2200" s="17"/>
      <c r="J2200" s="17"/>
      <c r="K2200" s="18" t="str">
        <f t="shared" si="69"/>
        <v/>
      </c>
      <c r="L2200" s="22" t="s">
        <v>3765</v>
      </c>
    </row>
    <row r="2201" ht="12" customHeight="1" spans="1:12">
      <c r="A2201" s="15">
        <v>2197</v>
      </c>
      <c r="B2201" s="16" t="s">
        <v>3754</v>
      </c>
      <c r="C2201" s="16" t="s">
        <v>3766</v>
      </c>
      <c r="D2201" s="17">
        <v>63.96</v>
      </c>
      <c r="E2201" s="17">
        <v>63.96</v>
      </c>
      <c r="F2201" s="17">
        <v>58.87</v>
      </c>
      <c r="G2201" s="18">
        <f t="shared" si="68"/>
        <v>0.920419011882426</v>
      </c>
      <c r="H2201" s="17"/>
      <c r="I2201" s="17"/>
      <c r="J2201" s="17"/>
      <c r="K2201" s="18" t="str">
        <f t="shared" si="69"/>
        <v/>
      </c>
      <c r="L2201" s="22" t="s">
        <v>1457</v>
      </c>
    </row>
    <row r="2202" ht="12" customHeight="1" spans="1:12">
      <c r="A2202" s="19">
        <v>2198</v>
      </c>
      <c r="B2202" s="16" t="s">
        <v>3754</v>
      </c>
      <c r="C2202" s="16" t="s">
        <v>3767</v>
      </c>
      <c r="D2202" s="17">
        <v>0.0001</v>
      </c>
      <c r="E2202" s="17">
        <v>0.0001</v>
      </c>
      <c r="F2202" s="17"/>
      <c r="G2202" s="18">
        <f t="shared" si="68"/>
        <v>0</v>
      </c>
      <c r="H2202" s="17"/>
      <c r="I2202" s="17"/>
      <c r="J2202" s="17"/>
      <c r="K2202" s="18" t="str">
        <f t="shared" si="69"/>
        <v/>
      </c>
      <c r="L2202" s="22" t="s">
        <v>3768</v>
      </c>
    </row>
    <row r="2203" ht="12" customHeight="1" spans="1:12">
      <c r="A2203" s="15">
        <v>2199</v>
      </c>
      <c r="B2203" s="16" t="s">
        <v>3754</v>
      </c>
      <c r="C2203" s="16" t="s">
        <v>3769</v>
      </c>
      <c r="D2203" s="17">
        <v>5</v>
      </c>
      <c r="E2203" s="17">
        <v>5</v>
      </c>
      <c r="F2203" s="17">
        <v>5</v>
      </c>
      <c r="G2203" s="18">
        <f t="shared" si="68"/>
        <v>1</v>
      </c>
      <c r="H2203" s="17"/>
      <c r="I2203" s="17"/>
      <c r="J2203" s="17"/>
      <c r="K2203" s="18" t="str">
        <f t="shared" si="69"/>
        <v/>
      </c>
      <c r="L2203" s="22" t="s">
        <v>3302</v>
      </c>
    </row>
    <row r="2204" ht="12" customHeight="1" spans="1:12">
      <c r="A2204" s="19">
        <v>2200</v>
      </c>
      <c r="B2204" s="16" t="s">
        <v>3754</v>
      </c>
      <c r="C2204" s="16" t="s">
        <v>3769</v>
      </c>
      <c r="D2204" s="17">
        <v>15</v>
      </c>
      <c r="E2204" s="17">
        <v>15</v>
      </c>
      <c r="F2204" s="17">
        <v>15</v>
      </c>
      <c r="G2204" s="18">
        <f t="shared" si="68"/>
        <v>1</v>
      </c>
      <c r="H2204" s="17"/>
      <c r="I2204" s="17"/>
      <c r="J2204" s="17"/>
      <c r="K2204" s="18" t="str">
        <f t="shared" si="69"/>
        <v/>
      </c>
      <c r="L2204" s="22" t="s">
        <v>3305</v>
      </c>
    </row>
    <row r="2205" ht="12" customHeight="1" spans="1:12">
      <c r="A2205" s="15">
        <v>2201</v>
      </c>
      <c r="B2205" s="16" t="s">
        <v>3754</v>
      </c>
      <c r="C2205" s="16" t="s">
        <v>3769</v>
      </c>
      <c r="D2205" s="17">
        <v>30</v>
      </c>
      <c r="E2205" s="17">
        <v>30</v>
      </c>
      <c r="F2205" s="17">
        <v>30</v>
      </c>
      <c r="G2205" s="18">
        <f t="shared" si="68"/>
        <v>1</v>
      </c>
      <c r="H2205" s="17"/>
      <c r="I2205" s="17"/>
      <c r="J2205" s="17"/>
      <c r="K2205" s="18" t="str">
        <f t="shared" si="69"/>
        <v/>
      </c>
      <c r="L2205" s="22" t="s">
        <v>3598</v>
      </c>
    </row>
    <row r="2206" ht="12" customHeight="1" spans="1:12">
      <c r="A2206" s="19">
        <v>2202</v>
      </c>
      <c r="B2206" s="16" t="s">
        <v>3754</v>
      </c>
      <c r="C2206" s="16" t="s">
        <v>3158</v>
      </c>
      <c r="D2206" s="17"/>
      <c r="E2206" s="17">
        <v>180</v>
      </c>
      <c r="F2206" s="17">
        <v>180</v>
      </c>
      <c r="G2206" s="18">
        <f t="shared" si="68"/>
        <v>1</v>
      </c>
      <c r="H2206" s="17"/>
      <c r="I2206" s="17"/>
      <c r="J2206" s="17"/>
      <c r="K2206" s="18" t="str">
        <f t="shared" si="69"/>
        <v/>
      </c>
      <c r="L2206" s="22" t="s">
        <v>757</v>
      </c>
    </row>
    <row r="2207" ht="12" customHeight="1" spans="1:12">
      <c r="A2207" s="15">
        <v>2203</v>
      </c>
      <c r="B2207" s="16" t="s">
        <v>3754</v>
      </c>
      <c r="C2207" s="16" t="s">
        <v>3268</v>
      </c>
      <c r="D2207" s="17"/>
      <c r="E2207" s="17">
        <v>180</v>
      </c>
      <c r="F2207" s="17">
        <v>170</v>
      </c>
      <c r="G2207" s="18">
        <f t="shared" si="68"/>
        <v>0.944444444444444</v>
      </c>
      <c r="H2207" s="17"/>
      <c r="I2207" s="17"/>
      <c r="J2207" s="17"/>
      <c r="K2207" s="18" t="str">
        <f t="shared" si="69"/>
        <v/>
      </c>
      <c r="L2207" s="22" t="s">
        <v>3269</v>
      </c>
    </row>
    <row r="2208" ht="12" customHeight="1" spans="1:12">
      <c r="A2208" s="19">
        <v>2204</v>
      </c>
      <c r="B2208" s="16" t="s">
        <v>3754</v>
      </c>
      <c r="C2208" s="16" t="s">
        <v>3770</v>
      </c>
      <c r="D2208" s="17"/>
      <c r="E2208" s="17">
        <v>98</v>
      </c>
      <c r="F2208" s="17"/>
      <c r="G2208" s="18">
        <f t="shared" si="68"/>
        <v>0</v>
      </c>
      <c r="H2208" s="17"/>
      <c r="I2208" s="17"/>
      <c r="J2208" s="17"/>
      <c r="K2208" s="18" t="str">
        <f t="shared" si="69"/>
        <v/>
      </c>
      <c r="L2208" s="22" t="s">
        <v>3262</v>
      </c>
    </row>
    <row r="2209" ht="12" customHeight="1" spans="1:12">
      <c r="A2209" s="15">
        <v>2205</v>
      </c>
      <c r="B2209" s="16" t="s">
        <v>3754</v>
      </c>
      <c r="C2209" s="16" t="s">
        <v>3292</v>
      </c>
      <c r="D2209" s="17"/>
      <c r="E2209" s="17">
        <v>4</v>
      </c>
      <c r="F2209" s="17"/>
      <c r="G2209" s="18">
        <f t="shared" si="68"/>
        <v>0</v>
      </c>
      <c r="H2209" s="17"/>
      <c r="I2209" s="17"/>
      <c r="J2209" s="17"/>
      <c r="K2209" s="18" t="str">
        <f t="shared" si="69"/>
        <v/>
      </c>
      <c r="L2209" s="22" t="s">
        <v>3293</v>
      </c>
    </row>
    <row r="2210" ht="12" customHeight="1" spans="1:12">
      <c r="A2210" s="19">
        <v>2206</v>
      </c>
      <c r="B2210" s="16" t="s">
        <v>3754</v>
      </c>
      <c r="C2210" s="16" t="s">
        <v>3294</v>
      </c>
      <c r="D2210" s="17"/>
      <c r="E2210" s="17">
        <v>11</v>
      </c>
      <c r="F2210" s="17"/>
      <c r="G2210" s="18">
        <f t="shared" si="68"/>
        <v>0</v>
      </c>
      <c r="H2210" s="17"/>
      <c r="I2210" s="17"/>
      <c r="J2210" s="17"/>
      <c r="K2210" s="18" t="str">
        <f t="shared" si="69"/>
        <v/>
      </c>
      <c r="L2210" s="22" t="s">
        <v>3295</v>
      </c>
    </row>
    <row r="2211" ht="12" customHeight="1" spans="1:12">
      <c r="A2211" s="15">
        <v>2207</v>
      </c>
      <c r="B2211" s="16" t="s">
        <v>3754</v>
      </c>
      <c r="C2211" s="16" t="s">
        <v>3771</v>
      </c>
      <c r="D2211" s="17"/>
      <c r="E2211" s="17">
        <v>14</v>
      </c>
      <c r="F2211" s="17">
        <v>14</v>
      </c>
      <c r="G2211" s="18">
        <f t="shared" si="68"/>
        <v>1</v>
      </c>
      <c r="H2211" s="17"/>
      <c r="I2211" s="17"/>
      <c r="J2211" s="17"/>
      <c r="K2211" s="18" t="str">
        <f t="shared" si="69"/>
        <v/>
      </c>
      <c r="L2211" s="22" t="s">
        <v>3302</v>
      </c>
    </row>
    <row r="2212" ht="12" customHeight="1" spans="1:12">
      <c r="A2212" s="19">
        <v>2208</v>
      </c>
      <c r="B2212" s="16" t="s">
        <v>3754</v>
      </c>
      <c r="C2212" s="16" t="s">
        <v>1726</v>
      </c>
      <c r="D2212" s="17"/>
      <c r="E2212" s="17">
        <v>10</v>
      </c>
      <c r="F2212" s="17">
        <v>10</v>
      </c>
      <c r="G2212" s="18">
        <f t="shared" si="68"/>
        <v>1</v>
      </c>
      <c r="H2212" s="17"/>
      <c r="I2212" s="17"/>
      <c r="J2212" s="17"/>
      <c r="K2212" s="18" t="str">
        <f t="shared" si="69"/>
        <v/>
      </c>
      <c r="L2212" s="22" t="s">
        <v>1727</v>
      </c>
    </row>
    <row r="2213" ht="12" customHeight="1" spans="1:12">
      <c r="A2213" s="15">
        <v>2209</v>
      </c>
      <c r="B2213" s="16" t="s">
        <v>3754</v>
      </c>
      <c r="C2213" s="16" t="s">
        <v>3772</v>
      </c>
      <c r="D2213" s="17"/>
      <c r="E2213" s="17">
        <v>500</v>
      </c>
      <c r="F2213" s="17"/>
      <c r="G2213" s="18">
        <f t="shared" si="68"/>
        <v>0</v>
      </c>
      <c r="H2213" s="17"/>
      <c r="I2213" s="17"/>
      <c r="J2213" s="17"/>
      <c r="K2213" s="18" t="str">
        <f t="shared" si="69"/>
        <v/>
      </c>
      <c r="L2213" s="22" t="s">
        <v>3309</v>
      </c>
    </row>
    <row r="2214" ht="12" customHeight="1" spans="1:12">
      <c r="A2214" s="19">
        <v>2210</v>
      </c>
      <c r="B2214" s="16" t="s">
        <v>3754</v>
      </c>
      <c r="C2214" s="16" t="s">
        <v>3318</v>
      </c>
      <c r="D2214" s="17"/>
      <c r="E2214" s="17">
        <v>27</v>
      </c>
      <c r="F2214" s="17"/>
      <c r="G2214" s="18">
        <f t="shared" si="68"/>
        <v>0</v>
      </c>
      <c r="H2214" s="17"/>
      <c r="I2214" s="17"/>
      <c r="J2214" s="17"/>
      <c r="K2214" s="18" t="str">
        <f t="shared" si="69"/>
        <v/>
      </c>
      <c r="L2214" s="22" t="s">
        <v>1542</v>
      </c>
    </row>
    <row r="2215" ht="12" customHeight="1" spans="1:12">
      <c r="A2215" s="15">
        <v>2211</v>
      </c>
      <c r="B2215" s="16" t="s">
        <v>3754</v>
      </c>
      <c r="C2215" s="16" t="s">
        <v>3698</v>
      </c>
      <c r="D2215" s="17"/>
      <c r="E2215" s="17">
        <v>1</v>
      </c>
      <c r="F2215" s="17">
        <v>1</v>
      </c>
      <c r="G2215" s="18">
        <f t="shared" si="68"/>
        <v>1</v>
      </c>
      <c r="H2215" s="17"/>
      <c r="I2215" s="17"/>
      <c r="J2215" s="17"/>
      <c r="K2215" s="18" t="str">
        <f t="shared" si="69"/>
        <v/>
      </c>
      <c r="L2215" s="22" t="s">
        <v>1542</v>
      </c>
    </row>
    <row r="2216" ht="12" customHeight="1" spans="1:12">
      <c r="A2216" s="19">
        <v>2212</v>
      </c>
      <c r="B2216" s="16" t="s">
        <v>3754</v>
      </c>
      <c r="C2216" s="16" t="s">
        <v>3325</v>
      </c>
      <c r="D2216" s="17"/>
      <c r="E2216" s="17">
        <v>6</v>
      </c>
      <c r="F2216" s="17"/>
      <c r="G2216" s="18">
        <f t="shared" si="68"/>
        <v>0</v>
      </c>
      <c r="H2216" s="17"/>
      <c r="I2216" s="17"/>
      <c r="J2216" s="17"/>
      <c r="K2216" s="18" t="str">
        <f t="shared" si="69"/>
        <v/>
      </c>
      <c r="L2216" s="22" t="s">
        <v>3326</v>
      </c>
    </row>
    <row r="2217" ht="12" customHeight="1" spans="1:12">
      <c r="A2217" s="15">
        <v>2213</v>
      </c>
      <c r="B2217" s="16" t="s">
        <v>3754</v>
      </c>
      <c r="C2217" s="16" t="s">
        <v>3773</v>
      </c>
      <c r="D2217" s="17"/>
      <c r="E2217" s="17">
        <v>52</v>
      </c>
      <c r="F2217" s="17"/>
      <c r="G2217" s="18">
        <f t="shared" si="68"/>
        <v>0</v>
      </c>
      <c r="H2217" s="17"/>
      <c r="I2217" s="17"/>
      <c r="J2217" s="17"/>
      <c r="K2217" s="18" t="str">
        <f t="shared" si="69"/>
        <v/>
      </c>
      <c r="L2217" s="22" t="s">
        <v>3345</v>
      </c>
    </row>
    <row r="2218" ht="12" customHeight="1" spans="1:12">
      <c r="A2218" s="19">
        <v>2214</v>
      </c>
      <c r="B2218" s="16" t="s">
        <v>3754</v>
      </c>
      <c r="C2218" s="16" t="s">
        <v>3344</v>
      </c>
      <c r="D2218" s="17"/>
      <c r="E2218" s="17">
        <v>60</v>
      </c>
      <c r="F2218" s="17">
        <v>60</v>
      </c>
      <c r="G2218" s="18">
        <f t="shared" si="68"/>
        <v>1</v>
      </c>
      <c r="H2218" s="17"/>
      <c r="I2218" s="17"/>
      <c r="J2218" s="17"/>
      <c r="K2218" s="18" t="str">
        <f t="shared" si="69"/>
        <v/>
      </c>
      <c r="L2218" s="22" t="s">
        <v>3345</v>
      </c>
    </row>
    <row r="2219" ht="12" customHeight="1" spans="1:12">
      <c r="A2219" s="15">
        <v>2215</v>
      </c>
      <c r="B2219" s="16" t="s">
        <v>3754</v>
      </c>
      <c r="C2219" s="16" t="s">
        <v>3774</v>
      </c>
      <c r="D2219" s="17">
        <v>5</v>
      </c>
      <c r="E2219" s="17">
        <v>5</v>
      </c>
      <c r="F2219" s="17">
        <v>5</v>
      </c>
      <c r="G2219" s="18">
        <f t="shared" si="68"/>
        <v>1</v>
      </c>
      <c r="H2219" s="17"/>
      <c r="I2219" s="17"/>
      <c r="J2219" s="17"/>
      <c r="K2219" s="18" t="str">
        <f t="shared" si="69"/>
        <v/>
      </c>
      <c r="L2219" s="22" t="s">
        <v>3775</v>
      </c>
    </row>
    <row r="2220" ht="12" customHeight="1" spans="1:12">
      <c r="A2220" s="19">
        <v>2216</v>
      </c>
      <c r="B2220" s="16" t="s">
        <v>3754</v>
      </c>
      <c r="C2220" s="16" t="s">
        <v>3571</v>
      </c>
      <c r="D2220" s="17">
        <v>37.57</v>
      </c>
      <c r="E2220" s="17">
        <v>37.57</v>
      </c>
      <c r="F2220" s="17">
        <v>23.27</v>
      </c>
      <c r="G2220" s="18">
        <f t="shared" si="68"/>
        <v>0.619377162629758</v>
      </c>
      <c r="H2220" s="17"/>
      <c r="I2220" s="17"/>
      <c r="J2220" s="17"/>
      <c r="K2220" s="18" t="str">
        <f t="shared" si="69"/>
        <v/>
      </c>
      <c r="L2220" s="22" t="s">
        <v>3776</v>
      </c>
    </row>
    <row r="2221" ht="12" customHeight="1" spans="1:12">
      <c r="A2221" s="15">
        <v>2217</v>
      </c>
      <c r="B2221" s="16" t="s">
        <v>3754</v>
      </c>
      <c r="C2221" s="16" t="s">
        <v>3573</v>
      </c>
      <c r="D2221" s="17">
        <v>400</v>
      </c>
      <c r="E2221" s="17">
        <v>400</v>
      </c>
      <c r="F2221" s="17">
        <v>130.31</v>
      </c>
      <c r="G2221" s="18">
        <f t="shared" si="68"/>
        <v>0.325775</v>
      </c>
      <c r="H2221" s="17"/>
      <c r="I2221" s="17"/>
      <c r="J2221" s="17"/>
      <c r="K2221" s="18" t="str">
        <f t="shared" si="69"/>
        <v/>
      </c>
      <c r="L2221" s="22" t="s">
        <v>3777</v>
      </c>
    </row>
    <row r="2222" ht="12" customHeight="1" spans="1:12">
      <c r="A2222" s="19">
        <v>2218</v>
      </c>
      <c r="B2222" s="16" t="s">
        <v>3754</v>
      </c>
      <c r="C2222" s="16" t="s">
        <v>3575</v>
      </c>
      <c r="D2222" s="17">
        <v>2.7</v>
      </c>
      <c r="E2222" s="17">
        <v>2.7</v>
      </c>
      <c r="F2222" s="17">
        <v>2.7</v>
      </c>
      <c r="G2222" s="18">
        <f t="shared" si="68"/>
        <v>1</v>
      </c>
      <c r="H2222" s="17"/>
      <c r="I2222" s="17"/>
      <c r="J2222" s="17"/>
      <c r="K2222" s="18" t="str">
        <f t="shared" si="69"/>
        <v/>
      </c>
      <c r="L2222" s="22" t="s">
        <v>3576</v>
      </c>
    </row>
    <row r="2223" ht="12" customHeight="1" spans="1:12">
      <c r="A2223" s="15">
        <v>2219</v>
      </c>
      <c r="B2223" s="16" t="s">
        <v>3754</v>
      </c>
      <c r="C2223" s="16" t="s">
        <v>3577</v>
      </c>
      <c r="D2223" s="17">
        <v>66</v>
      </c>
      <c r="E2223" s="17">
        <v>50.5326</v>
      </c>
      <c r="F2223" s="17">
        <v>28.27</v>
      </c>
      <c r="G2223" s="18">
        <f t="shared" si="68"/>
        <v>0.559440836212663</v>
      </c>
      <c r="H2223" s="17"/>
      <c r="I2223" s="17"/>
      <c r="J2223" s="17"/>
      <c r="K2223" s="18" t="str">
        <f t="shared" si="69"/>
        <v/>
      </c>
      <c r="L2223" s="22" t="s">
        <v>1202</v>
      </c>
    </row>
    <row r="2224" ht="12" customHeight="1" spans="1:12">
      <c r="A2224" s="19">
        <v>2220</v>
      </c>
      <c r="B2224" s="16" t="s">
        <v>3754</v>
      </c>
      <c r="C2224" s="16" t="s">
        <v>3778</v>
      </c>
      <c r="D2224" s="17">
        <v>13.24</v>
      </c>
      <c r="E2224" s="17">
        <v>13.24</v>
      </c>
      <c r="F2224" s="17">
        <v>13.24</v>
      </c>
      <c r="G2224" s="18">
        <f t="shared" si="68"/>
        <v>1</v>
      </c>
      <c r="H2224" s="17"/>
      <c r="I2224" s="17"/>
      <c r="J2224" s="17"/>
      <c r="K2224" s="18" t="str">
        <f t="shared" si="69"/>
        <v/>
      </c>
      <c r="L2224" s="22" t="s">
        <v>3779</v>
      </c>
    </row>
    <row r="2225" ht="12" customHeight="1" spans="1:12">
      <c r="A2225" s="15">
        <v>2221</v>
      </c>
      <c r="B2225" s="16" t="s">
        <v>3754</v>
      </c>
      <c r="C2225" s="16" t="s">
        <v>3581</v>
      </c>
      <c r="D2225" s="17">
        <v>18.9</v>
      </c>
      <c r="E2225" s="17">
        <v>16.12</v>
      </c>
      <c r="F2225" s="17">
        <v>7.12</v>
      </c>
      <c r="G2225" s="18">
        <f t="shared" si="68"/>
        <v>0.441687344913151</v>
      </c>
      <c r="H2225" s="17"/>
      <c r="I2225" s="17"/>
      <c r="J2225" s="17"/>
      <c r="K2225" s="18" t="str">
        <f t="shared" si="69"/>
        <v/>
      </c>
      <c r="L2225" s="22" t="s">
        <v>3780</v>
      </c>
    </row>
    <row r="2226" ht="12" customHeight="1" spans="1:12">
      <c r="A2226" s="19">
        <v>2222</v>
      </c>
      <c r="B2226" s="16" t="s">
        <v>3754</v>
      </c>
      <c r="C2226" s="16" t="s">
        <v>3585</v>
      </c>
      <c r="D2226" s="17">
        <v>131.26</v>
      </c>
      <c r="E2226" s="17">
        <v>131.26</v>
      </c>
      <c r="F2226" s="17">
        <v>131.26</v>
      </c>
      <c r="G2226" s="18">
        <f t="shared" si="68"/>
        <v>1</v>
      </c>
      <c r="H2226" s="17"/>
      <c r="I2226" s="17"/>
      <c r="J2226" s="17"/>
      <c r="K2226" s="18" t="str">
        <f t="shared" si="69"/>
        <v/>
      </c>
      <c r="L2226" s="22" t="s">
        <v>3586</v>
      </c>
    </row>
    <row r="2227" ht="12" customHeight="1" spans="1:12">
      <c r="A2227" s="15">
        <v>2223</v>
      </c>
      <c r="B2227" s="16" t="s">
        <v>3754</v>
      </c>
      <c r="C2227" s="16" t="s">
        <v>3589</v>
      </c>
      <c r="D2227" s="17">
        <v>90</v>
      </c>
      <c r="E2227" s="17">
        <v>90</v>
      </c>
      <c r="F2227" s="17">
        <v>90</v>
      </c>
      <c r="G2227" s="18">
        <f t="shared" si="68"/>
        <v>1</v>
      </c>
      <c r="H2227" s="17"/>
      <c r="I2227" s="17"/>
      <c r="J2227" s="17"/>
      <c r="K2227" s="18" t="str">
        <f t="shared" si="69"/>
        <v/>
      </c>
      <c r="L2227" s="22" t="s">
        <v>3590</v>
      </c>
    </row>
    <row r="2228" ht="12" customHeight="1" spans="1:12">
      <c r="A2228" s="19">
        <v>2224</v>
      </c>
      <c r="B2228" s="16" t="s">
        <v>3754</v>
      </c>
      <c r="C2228" s="16" t="s">
        <v>3591</v>
      </c>
      <c r="D2228" s="17">
        <v>90</v>
      </c>
      <c r="E2228" s="17">
        <v>90</v>
      </c>
      <c r="F2228" s="17">
        <v>18</v>
      </c>
      <c r="G2228" s="18">
        <f t="shared" si="68"/>
        <v>0.2</v>
      </c>
      <c r="H2228" s="17"/>
      <c r="I2228" s="17"/>
      <c r="J2228" s="17"/>
      <c r="K2228" s="18" t="str">
        <f t="shared" si="69"/>
        <v/>
      </c>
      <c r="L2228" s="22" t="s">
        <v>3706</v>
      </c>
    </row>
    <row r="2229" ht="12" customHeight="1" spans="1:12">
      <c r="A2229" s="15">
        <v>2225</v>
      </c>
      <c r="B2229" s="16" t="s">
        <v>3754</v>
      </c>
      <c r="C2229" s="16" t="s">
        <v>3593</v>
      </c>
      <c r="D2229" s="17">
        <v>2.7</v>
      </c>
      <c r="E2229" s="17">
        <v>2.7</v>
      </c>
      <c r="F2229" s="17">
        <v>1.55</v>
      </c>
      <c r="G2229" s="18">
        <f t="shared" si="68"/>
        <v>0.574074074074074</v>
      </c>
      <c r="H2229" s="17"/>
      <c r="I2229" s="17"/>
      <c r="J2229" s="17"/>
      <c r="K2229" s="18" t="str">
        <f t="shared" si="69"/>
        <v/>
      </c>
      <c r="L2229" s="22" t="s">
        <v>3781</v>
      </c>
    </row>
    <row r="2230" ht="12" customHeight="1" spans="1:12">
      <c r="A2230" s="19">
        <v>2226</v>
      </c>
      <c r="B2230" s="16" t="s">
        <v>3754</v>
      </c>
      <c r="C2230" s="16" t="s">
        <v>3599</v>
      </c>
      <c r="D2230" s="17">
        <v>9</v>
      </c>
      <c r="E2230" s="17">
        <v>9</v>
      </c>
      <c r="F2230" s="17">
        <v>8.36</v>
      </c>
      <c r="G2230" s="18">
        <f t="shared" si="68"/>
        <v>0.928888888888889</v>
      </c>
      <c r="H2230" s="17"/>
      <c r="I2230" s="17"/>
      <c r="J2230" s="17"/>
      <c r="K2230" s="18" t="str">
        <f t="shared" si="69"/>
        <v/>
      </c>
      <c r="L2230" s="22" t="s">
        <v>3782</v>
      </c>
    </row>
    <row r="2231" ht="12" customHeight="1" spans="1:12">
      <c r="A2231" s="15">
        <v>2227</v>
      </c>
      <c r="B2231" s="16" t="s">
        <v>3754</v>
      </c>
      <c r="C2231" s="16" t="s">
        <v>3710</v>
      </c>
      <c r="D2231" s="17"/>
      <c r="E2231" s="17">
        <v>6.7</v>
      </c>
      <c r="F2231" s="17">
        <v>6.7</v>
      </c>
      <c r="G2231" s="18">
        <f t="shared" si="68"/>
        <v>1</v>
      </c>
      <c r="H2231" s="17"/>
      <c r="I2231" s="17"/>
      <c r="J2231" s="17"/>
      <c r="K2231" s="18" t="str">
        <f t="shared" si="69"/>
        <v/>
      </c>
      <c r="L2231" s="22" t="s">
        <v>3783</v>
      </c>
    </row>
    <row r="2232" ht="12" customHeight="1" spans="1:12">
      <c r="A2232" s="19">
        <v>2228</v>
      </c>
      <c r="B2232" s="16" t="s">
        <v>3754</v>
      </c>
      <c r="C2232" s="16" t="s">
        <v>3605</v>
      </c>
      <c r="D2232" s="17">
        <v>1.8</v>
      </c>
      <c r="E2232" s="17">
        <v>1.8</v>
      </c>
      <c r="F2232" s="17">
        <v>1.8</v>
      </c>
      <c r="G2232" s="18">
        <f t="shared" si="68"/>
        <v>1</v>
      </c>
      <c r="H2232" s="17"/>
      <c r="I2232" s="17"/>
      <c r="J2232" s="17"/>
      <c r="K2232" s="18" t="str">
        <f t="shared" si="69"/>
        <v/>
      </c>
      <c r="L2232" s="22" t="s">
        <v>3784</v>
      </c>
    </row>
    <row r="2233" ht="12" customHeight="1" spans="1:12">
      <c r="A2233" s="15">
        <v>2229</v>
      </c>
      <c r="B2233" s="16" t="s">
        <v>3754</v>
      </c>
      <c r="C2233" s="16" t="s">
        <v>2797</v>
      </c>
      <c r="D2233" s="17">
        <v>40</v>
      </c>
      <c r="E2233" s="17">
        <v>33.3</v>
      </c>
      <c r="F2233" s="17">
        <v>33.3</v>
      </c>
      <c r="G2233" s="18">
        <f t="shared" si="68"/>
        <v>1</v>
      </c>
      <c r="H2233" s="17"/>
      <c r="I2233" s="17"/>
      <c r="J2233" s="17"/>
      <c r="K2233" s="18" t="str">
        <f t="shared" si="69"/>
        <v/>
      </c>
      <c r="L2233" s="22" t="s">
        <v>3785</v>
      </c>
    </row>
    <row r="2234" ht="12" customHeight="1" spans="1:12">
      <c r="A2234" s="19">
        <v>2230</v>
      </c>
      <c r="B2234" s="16" t="s">
        <v>3754</v>
      </c>
      <c r="C2234" s="16" t="s">
        <v>3609</v>
      </c>
      <c r="D2234" s="17">
        <v>15</v>
      </c>
      <c r="E2234" s="17">
        <v>15</v>
      </c>
      <c r="F2234" s="17">
        <v>7.41</v>
      </c>
      <c r="G2234" s="18">
        <f t="shared" si="68"/>
        <v>0.494</v>
      </c>
      <c r="H2234" s="17"/>
      <c r="I2234" s="17"/>
      <c r="J2234" s="17"/>
      <c r="K2234" s="18" t="str">
        <f t="shared" si="69"/>
        <v/>
      </c>
      <c r="L2234" s="22" t="s">
        <v>3786</v>
      </c>
    </row>
    <row r="2235" ht="12" customHeight="1" spans="1:12">
      <c r="A2235" s="15">
        <v>2231</v>
      </c>
      <c r="B2235" s="16" t="s">
        <v>3754</v>
      </c>
      <c r="C2235" s="16" t="s">
        <v>3787</v>
      </c>
      <c r="D2235" s="17"/>
      <c r="E2235" s="17">
        <v>2.358</v>
      </c>
      <c r="F2235" s="17">
        <v>2.358</v>
      </c>
      <c r="G2235" s="18">
        <f t="shared" si="68"/>
        <v>1</v>
      </c>
      <c r="H2235" s="17"/>
      <c r="I2235" s="17"/>
      <c r="J2235" s="17"/>
      <c r="K2235" s="18" t="str">
        <f t="shared" si="69"/>
        <v/>
      </c>
      <c r="L2235" s="22" t="s">
        <v>3788</v>
      </c>
    </row>
    <row r="2236" ht="12" customHeight="1" spans="1:12">
      <c r="A2236" s="19">
        <v>2232</v>
      </c>
      <c r="B2236" s="16" t="s">
        <v>3754</v>
      </c>
      <c r="C2236" s="16" t="s">
        <v>1079</v>
      </c>
      <c r="D2236" s="17">
        <v>8</v>
      </c>
      <c r="E2236" s="17">
        <v>8</v>
      </c>
      <c r="F2236" s="17">
        <v>5</v>
      </c>
      <c r="G2236" s="18">
        <f t="shared" si="68"/>
        <v>0.625</v>
      </c>
      <c r="H2236" s="17"/>
      <c r="I2236" s="17"/>
      <c r="J2236" s="17"/>
      <c r="K2236" s="18" t="str">
        <f t="shared" si="69"/>
        <v/>
      </c>
      <c r="L2236" s="22" t="s">
        <v>3611</v>
      </c>
    </row>
    <row r="2237" ht="12" customHeight="1" spans="1:12">
      <c r="A2237" s="15">
        <v>2233</v>
      </c>
      <c r="B2237" s="16" t="s">
        <v>3754</v>
      </c>
      <c r="C2237" s="16" t="s">
        <v>3716</v>
      </c>
      <c r="D2237" s="17">
        <v>27.17</v>
      </c>
      <c r="E2237" s="17">
        <v>27.17</v>
      </c>
      <c r="F2237" s="17">
        <v>26.34</v>
      </c>
      <c r="G2237" s="18">
        <f t="shared" si="68"/>
        <v>0.969451601030548</v>
      </c>
      <c r="H2237" s="17"/>
      <c r="I2237" s="17"/>
      <c r="J2237" s="17"/>
      <c r="K2237" s="18" t="str">
        <f t="shared" si="69"/>
        <v/>
      </c>
      <c r="L2237" s="22" t="s">
        <v>3789</v>
      </c>
    </row>
    <row r="2238" ht="12" customHeight="1" spans="1:12">
      <c r="A2238" s="19">
        <v>2234</v>
      </c>
      <c r="B2238" s="16" t="s">
        <v>3754</v>
      </c>
      <c r="C2238" s="16" t="s">
        <v>3618</v>
      </c>
      <c r="D2238" s="17"/>
      <c r="E2238" s="17">
        <v>2.78</v>
      </c>
      <c r="F2238" s="17"/>
      <c r="G2238" s="18">
        <f t="shared" si="68"/>
        <v>0</v>
      </c>
      <c r="H2238" s="17"/>
      <c r="I2238" s="17"/>
      <c r="J2238" s="17"/>
      <c r="K2238" s="18" t="str">
        <f t="shared" si="69"/>
        <v/>
      </c>
      <c r="L2238" s="22" t="s">
        <v>3619</v>
      </c>
    </row>
    <row r="2239" ht="12" customHeight="1" spans="1:12">
      <c r="A2239" s="15">
        <v>2235</v>
      </c>
      <c r="B2239" s="16" t="s">
        <v>3754</v>
      </c>
      <c r="C2239" s="16" t="s">
        <v>3790</v>
      </c>
      <c r="D2239" s="17"/>
      <c r="E2239" s="17"/>
      <c r="F2239" s="17"/>
      <c r="G2239" s="18" t="str">
        <f t="shared" si="68"/>
        <v/>
      </c>
      <c r="H2239" s="17"/>
      <c r="I2239" s="17">
        <v>15</v>
      </c>
      <c r="J2239" s="17">
        <v>15</v>
      </c>
      <c r="K2239" s="18">
        <f t="shared" si="69"/>
        <v>1</v>
      </c>
      <c r="L2239" s="22" t="s">
        <v>3791</v>
      </c>
    </row>
    <row r="2240" ht="12" customHeight="1" spans="1:12">
      <c r="A2240" s="19">
        <v>2236</v>
      </c>
      <c r="B2240" s="16" t="s">
        <v>3754</v>
      </c>
      <c r="C2240" s="16" t="s">
        <v>3792</v>
      </c>
      <c r="D2240" s="17"/>
      <c r="E2240" s="17"/>
      <c r="F2240" s="17"/>
      <c r="G2240" s="18" t="str">
        <f t="shared" si="68"/>
        <v/>
      </c>
      <c r="H2240" s="17">
        <v>218.08</v>
      </c>
      <c r="I2240" s="17">
        <v>218.08</v>
      </c>
      <c r="J2240" s="17">
        <v>140.87444</v>
      </c>
      <c r="K2240" s="18">
        <f t="shared" si="69"/>
        <v>0.645975972120323</v>
      </c>
      <c r="L2240" s="22" t="s">
        <v>3793</v>
      </c>
    </row>
    <row r="2241" ht="12" customHeight="1" spans="1:12">
      <c r="A2241" s="15">
        <v>2237</v>
      </c>
      <c r="B2241" s="16" t="s">
        <v>3754</v>
      </c>
      <c r="C2241" s="16" t="s">
        <v>3794</v>
      </c>
      <c r="D2241" s="17"/>
      <c r="E2241" s="17"/>
      <c r="F2241" s="17"/>
      <c r="G2241" s="18" t="str">
        <f t="shared" si="68"/>
        <v/>
      </c>
      <c r="H2241" s="17"/>
      <c r="I2241" s="17">
        <v>1.11558</v>
      </c>
      <c r="J2241" s="17">
        <v>1.11558</v>
      </c>
      <c r="K2241" s="18">
        <f t="shared" si="69"/>
        <v>1</v>
      </c>
      <c r="L2241" s="22" t="s">
        <v>3795</v>
      </c>
    </row>
    <row r="2242" ht="12" customHeight="1" spans="1:12">
      <c r="A2242" s="19">
        <v>2238</v>
      </c>
      <c r="B2242" s="16" t="s">
        <v>3754</v>
      </c>
      <c r="C2242" s="16" t="s">
        <v>3796</v>
      </c>
      <c r="D2242" s="17"/>
      <c r="E2242" s="17"/>
      <c r="F2242" s="17"/>
      <c r="G2242" s="18" t="str">
        <f t="shared" si="68"/>
        <v/>
      </c>
      <c r="H2242" s="17">
        <v>132.28</v>
      </c>
      <c r="I2242" s="17"/>
      <c r="J2242" s="17"/>
      <c r="K2242" s="18" t="str">
        <f t="shared" si="69"/>
        <v/>
      </c>
      <c r="L2242" s="22" t="s">
        <v>3779</v>
      </c>
    </row>
    <row r="2243" ht="12" customHeight="1" spans="1:12">
      <c r="A2243" s="15">
        <v>2239</v>
      </c>
      <c r="B2243" s="16" t="s">
        <v>3754</v>
      </c>
      <c r="C2243" s="16" t="s">
        <v>3797</v>
      </c>
      <c r="D2243" s="17"/>
      <c r="E2243" s="17"/>
      <c r="F2243" s="17"/>
      <c r="G2243" s="18" t="str">
        <f t="shared" si="68"/>
        <v/>
      </c>
      <c r="H2243" s="17">
        <v>107.43</v>
      </c>
      <c r="I2243" s="17"/>
      <c r="J2243" s="17"/>
      <c r="K2243" s="18" t="str">
        <f t="shared" si="69"/>
        <v/>
      </c>
      <c r="L2243" s="22" t="s">
        <v>3779</v>
      </c>
    </row>
    <row r="2244" ht="12" customHeight="1" spans="1:12">
      <c r="A2244" s="19">
        <v>2240</v>
      </c>
      <c r="B2244" s="16" t="s">
        <v>3754</v>
      </c>
      <c r="C2244" s="16" t="s">
        <v>3798</v>
      </c>
      <c r="D2244" s="17"/>
      <c r="E2244" s="17"/>
      <c r="F2244" s="17"/>
      <c r="G2244" s="18" t="str">
        <f t="shared" si="68"/>
        <v/>
      </c>
      <c r="H2244" s="17">
        <v>88.13</v>
      </c>
      <c r="I2244" s="17"/>
      <c r="J2244" s="17"/>
      <c r="K2244" s="18" t="str">
        <f t="shared" si="69"/>
        <v/>
      </c>
      <c r="L2244" s="22" t="s">
        <v>3779</v>
      </c>
    </row>
    <row r="2245" ht="12" customHeight="1" spans="1:12">
      <c r="A2245" s="15">
        <v>2241</v>
      </c>
      <c r="B2245" s="16" t="s">
        <v>3754</v>
      </c>
      <c r="C2245" s="16" t="s">
        <v>3799</v>
      </c>
      <c r="D2245" s="17"/>
      <c r="E2245" s="17"/>
      <c r="F2245" s="17"/>
      <c r="G2245" s="18" t="str">
        <f t="shared" ref="G2245:G2260" si="70">IF(E2245=0,"",F2245/E2245)</f>
        <v/>
      </c>
      <c r="H2245" s="17">
        <v>31.46</v>
      </c>
      <c r="I2245" s="17"/>
      <c r="J2245" s="17"/>
      <c r="K2245" s="18" t="str">
        <f t="shared" ref="K2245:K2260" si="71">IF(I2245=0,"",J2245/I2245)</f>
        <v/>
      </c>
      <c r="L2245" s="22" t="s">
        <v>3779</v>
      </c>
    </row>
    <row r="2246" ht="12" customHeight="1" spans="1:12">
      <c r="A2246" s="19">
        <v>2242</v>
      </c>
      <c r="B2246" s="16" t="s">
        <v>3754</v>
      </c>
      <c r="C2246" s="16" t="s">
        <v>3800</v>
      </c>
      <c r="D2246" s="17"/>
      <c r="E2246" s="17"/>
      <c r="F2246" s="17"/>
      <c r="G2246" s="18" t="str">
        <f t="shared" si="70"/>
        <v/>
      </c>
      <c r="H2246" s="17"/>
      <c r="I2246" s="17">
        <v>7.9812</v>
      </c>
      <c r="J2246" s="17">
        <v>7.9812</v>
      </c>
      <c r="K2246" s="18">
        <f t="shared" si="71"/>
        <v>1</v>
      </c>
      <c r="L2246" s="22" t="s">
        <v>3801</v>
      </c>
    </row>
    <row r="2247" ht="12" customHeight="1" spans="1:12">
      <c r="A2247" s="15">
        <v>2243</v>
      </c>
      <c r="B2247" s="16" t="s">
        <v>3754</v>
      </c>
      <c r="C2247" s="16" t="s">
        <v>3802</v>
      </c>
      <c r="D2247" s="17"/>
      <c r="E2247" s="17"/>
      <c r="F2247" s="17"/>
      <c r="G2247" s="18" t="str">
        <f t="shared" si="70"/>
        <v/>
      </c>
      <c r="H2247" s="17">
        <v>7.74</v>
      </c>
      <c r="I2247" s="17"/>
      <c r="J2247" s="17"/>
      <c r="K2247" s="18" t="str">
        <f t="shared" si="71"/>
        <v/>
      </c>
      <c r="L2247" s="22" t="s">
        <v>3779</v>
      </c>
    </row>
    <row r="2248" ht="12" customHeight="1" spans="1:12">
      <c r="A2248" s="19">
        <v>2244</v>
      </c>
      <c r="B2248" s="16" t="s">
        <v>3754</v>
      </c>
      <c r="C2248" s="16" t="s">
        <v>3803</v>
      </c>
      <c r="D2248" s="17"/>
      <c r="E2248" s="17"/>
      <c r="F2248" s="17"/>
      <c r="G2248" s="18" t="str">
        <f t="shared" si="70"/>
        <v/>
      </c>
      <c r="H2248" s="17">
        <v>143.16</v>
      </c>
      <c r="I2248" s="17"/>
      <c r="J2248" s="17"/>
      <c r="K2248" s="18" t="str">
        <f t="shared" si="71"/>
        <v/>
      </c>
      <c r="L2248" s="22" t="s">
        <v>3779</v>
      </c>
    </row>
    <row r="2249" ht="12" customHeight="1" spans="1:12">
      <c r="A2249" s="15">
        <v>2245</v>
      </c>
      <c r="B2249" s="16" t="s">
        <v>3754</v>
      </c>
      <c r="C2249" s="16" t="s">
        <v>3804</v>
      </c>
      <c r="D2249" s="17"/>
      <c r="E2249" s="17"/>
      <c r="F2249" s="17"/>
      <c r="G2249" s="18" t="str">
        <f t="shared" si="70"/>
        <v/>
      </c>
      <c r="H2249" s="17">
        <v>39.8</v>
      </c>
      <c r="I2249" s="17"/>
      <c r="J2249" s="17"/>
      <c r="K2249" s="18" t="str">
        <f t="shared" si="71"/>
        <v/>
      </c>
      <c r="L2249" s="22" t="s">
        <v>690</v>
      </c>
    </row>
    <row r="2250" ht="12" customHeight="1" spans="1:12">
      <c r="A2250" s="19">
        <v>2246</v>
      </c>
      <c r="B2250" s="16" t="s">
        <v>3754</v>
      </c>
      <c r="C2250" s="16" t="s">
        <v>3805</v>
      </c>
      <c r="D2250" s="17"/>
      <c r="E2250" s="17"/>
      <c r="F2250" s="17"/>
      <c r="G2250" s="18" t="str">
        <f t="shared" si="70"/>
        <v/>
      </c>
      <c r="H2250" s="17"/>
      <c r="I2250" s="17">
        <v>586.9719</v>
      </c>
      <c r="J2250" s="17">
        <v>586.9719</v>
      </c>
      <c r="K2250" s="18">
        <f t="shared" si="71"/>
        <v>1</v>
      </c>
      <c r="L2250" s="22" t="s">
        <v>3806</v>
      </c>
    </row>
    <row r="2251" ht="12" customHeight="1" spans="1:12">
      <c r="A2251" s="15">
        <v>2247</v>
      </c>
      <c r="B2251" s="16" t="s">
        <v>3807</v>
      </c>
      <c r="C2251" s="16" t="s">
        <v>3808</v>
      </c>
      <c r="D2251" s="17">
        <v>20</v>
      </c>
      <c r="E2251" s="17">
        <v>20</v>
      </c>
      <c r="F2251" s="17"/>
      <c r="G2251" s="18">
        <f t="shared" si="70"/>
        <v>0</v>
      </c>
      <c r="H2251" s="17"/>
      <c r="I2251" s="17"/>
      <c r="J2251" s="17"/>
      <c r="K2251" s="18" t="str">
        <f t="shared" si="71"/>
        <v/>
      </c>
      <c r="L2251" s="22" t="s">
        <v>3809</v>
      </c>
    </row>
    <row r="2252" ht="12" customHeight="1" spans="1:12">
      <c r="A2252" s="19">
        <v>2248</v>
      </c>
      <c r="B2252" s="16" t="s">
        <v>3807</v>
      </c>
      <c r="C2252" s="16" t="s">
        <v>3810</v>
      </c>
      <c r="D2252" s="17">
        <v>150</v>
      </c>
      <c r="E2252" s="17">
        <v>111.278</v>
      </c>
      <c r="F2252" s="17"/>
      <c r="G2252" s="18">
        <f t="shared" si="70"/>
        <v>0</v>
      </c>
      <c r="H2252" s="17"/>
      <c r="I2252" s="17"/>
      <c r="J2252" s="17"/>
      <c r="K2252" s="18" t="str">
        <f t="shared" si="71"/>
        <v/>
      </c>
      <c r="L2252" s="22" t="s">
        <v>3809</v>
      </c>
    </row>
    <row r="2253" ht="12" customHeight="1" spans="1:12">
      <c r="A2253" s="15">
        <v>2249</v>
      </c>
      <c r="B2253" s="16" t="s">
        <v>3807</v>
      </c>
      <c r="C2253" s="16" t="s">
        <v>477</v>
      </c>
      <c r="D2253" s="17">
        <v>850</v>
      </c>
      <c r="E2253" s="17">
        <v>373.674746</v>
      </c>
      <c r="F2253" s="17"/>
      <c r="G2253" s="18">
        <f t="shared" si="70"/>
        <v>0</v>
      </c>
      <c r="H2253" s="17"/>
      <c r="I2253" s="17"/>
      <c r="J2253" s="17"/>
      <c r="K2253" s="18" t="str">
        <f t="shared" si="71"/>
        <v/>
      </c>
      <c r="L2253" s="22" t="s">
        <v>3809</v>
      </c>
    </row>
    <row r="2254" ht="12" customHeight="1" spans="1:12">
      <c r="A2254" s="19">
        <v>2250</v>
      </c>
      <c r="B2254" s="16" t="s">
        <v>3807</v>
      </c>
      <c r="C2254" s="16" t="s">
        <v>3811</v>
      </c>
      <c r="D2254" s="17">
        <v>2750</v>
      </c>
      <c r="E2254" s="17">
        <v>0.166184</v>
      </c>
      <c r="F2254" s="17"/>
      <c r="G2254" s="18">
        <f t="shared" si="70"/>
        <v>0</v>
      </c>
      <c r="H2254" s="17"/>
      <c r="I2254" s="17"/>
      <c r="J2254" s="17"/>
      <c r="K2254" s="18" t="str">
        <f t="shared" si="71"/>
        <v/>
      </c>
      <c r="L2254" s="22" t="s">
        <v>3809</v>
      </c>
    </row>
    <row r="2255" ht="12" customHeight="1" spans="1:12">
      <c r="A2255" s="15">
        <v>2251</v>
      </c>
      <c r="B2255" s="16" t="s">
        <v>3807</v>
      </c>
      <c r="C2255" s="16" t="s">
        <v>3812</v>
      </c>
      <c r="D2255" s="17"/>
      <c r="E2255" s="17">
        <v>4018.45278</v>
      </c>
      <c r="F2255" s="17"/>
      <c r="G2255" s="18">
        <f t="shared" si="70"/>
        <v>0</v>
      </c>
      <c r="H2255" s="17"/>
      <c r="I2255" s="17"/>
      <c r="J2255" s="17"/>
      <c r="K2255" s="18" t="str">
        <f t="shared" si="71"/>
        <v/>
      </c>
      <c r="L2255" s="22" t="s">
        <v>3813</v>
      </c>
    </row>
    <row r="2256" ht="12" customHeight="1" spans="1:12">
      <c r="A2256" s="19">
        <v>2252</v>
      </c>
      <c r="B2256" s="16" t="s">
        <v>3807</v>
      </c>
      <c r="C2256" s="16" t="s">
        <v>438</v>
      </c>
      <c r="D2256" s="17">
        <v>1000</v>
      </c>
      <c r="E2256" s="17">
        <v>505.1391</v>
      </c>
      <c r="F2256" s="17"/>
      <c r="G2256" s="18">
        <f t="shared" si="70"/>
        <v>0</v>
      </c>
      <c r="H2256" s="17"/>
      <c r="I2256" s="17"/>
      <c r="J2256" s="17"/>
      <c r="K2256" s="18" t="str">
        <f t="shared" si="71"/>
        <v/>
      </c>
      <c r="L2256" s="22" t="s">
        <v>3809</v>
      </c>
    </row>
    <row r="2257" ht="12" customHeight="1" spans="1:12">
      <c r="A2257" s="15">
        <v>2253</v>
      </c>
      <c r="B2257" s="16" t="s">
        <v>3807</v>
      </c>
      <c r="C2257" s="16" t="s">
        <v>3814</v>
      </c>
      <c r="D2257" s="17">
        <v>200</v>
      </c>
      <c r="E2257" s="17"/>
      <c r="F2257" s="17"/>
      <c r="G2257" s="18" t="str">
        <f t="shared" si="70"/>
        <v/>
      </c>
      <c r="H2257" s="17"/>
      <c r="I2257" s="17"/>
      <c r="J2257" s="17"/>
      <c r="K2257" s="18" t="str">
        <f t="shared" si="71"/>
        <v/>
      </c>
      <c r="L2257" s="22" t="s">
        <v>3809</v>
      </c>
    </row>
    <row r="2258" ht="12" customHeight="1" spans="1:12">
      <c r="A2258" s="19">
        <v>2254</v>
      </c>
      <c r="B2258" s="16" t="s">
        <v>3807</v>
      </c>
      <c r="C2258" s="16" t="s">
        <v>3815</v>
      </c>
      <c r="D2258" s="17">
        <v>500</v>
      </c>
      <c r="E2258" s="17">
        <v>1.14991</v>
      </c>
      <c r="F2258" s="17"/>
      <c r="G2258" s="18">
        <f t="shared" si="70"/>
        <v>0</v>
      </c>
      <c r="H2258" s="17"/>
      <c r="I2258" s="17"/>
      <c r="J2258" s="17"/>
      <c r="K2258" s="18" t="str">
        <f t="shared" si="71"/>
        <v/>
      </c>
      <c r="L2258" s="22" t="s">
        <v>3809</v>
      </c>
    </row>
    <row r="2259" ht="12" customHeight="1" spans="1:12">
      <c r="A2259" s="15">
        <v>2255</v>
      </c>
      <c r="B2259" s="16" t="s">
        <v>3807</v>
      </c>
      <c r="C2259" s="16" t="s">
        <v>3816</v>
      </c>
      <c r="D2259" s="17"/>
      <c r="E2259" s="17"/>
      <c r="F2259" s="17"/>
      <c r="G2259" s="18" t="str">
        <f t="shared" si="70"/>
        <v/>
      </c>
      <c r="H2259" s="17">
        <v>3000</v>
      </c>
      <c r="I2259" s="17">
        <v>383.592299</v>
      </c>
      <c r="J2259" s="17"/>
      <c r="K2259" s="18">
        <f t="shared" si="71"/>
        <v>0</v>
      </c>
      <c r="L2259" s="22" t="s">
        <v>3809</v>
      </c>
    </row>
    <row r="2260" ht="12" customHeight="1" spans="1:12">
      <c r="A2260" s="19">
        <v>2256</v>
      </c>
      <c r="B2260" s="16" t="s">
        <v>3807</v>
      </c>
      <c r="C2260" s="16" t="s">
        <v>3817</v>
      </c>
      <c r="D2260" s="17"/>
      <c r="E2260" s="17"/>
      <c r="F2260" s="17"/>
      <c r="G2260" s="18" t="str">
        <f t="shared" si="70"/>
        <v/>
      </c>
      <c r="H2260" s="17"/>
      <c r="I2260" s="17">
        <v>7237.034319</v>
      </c>
      <c r="J2260" s="17"/>
      <c r="K2260" s="18">
        <f t="shared" si="71"/>
        <v>0</v>
      </c>
      <c r="L2260" s="22" t="s">
        <v>3818</v>
      </c>
    </row>
  </sheetData>
  <sortState ref="A5:L2260">
    <sortCondition ref="B5:B2260"/>
  </sortState>
  <mergeCells count="2">
    <mergeCell ref="A1:B1"/>
    <mergeCell ref="A2:L2"/>
  </mergeCells>
  <printOptions horizontalCentered="1"/>
  <pageMargins left="0.75" right="0.75" top="0.999305555555556" bottom="0.999305555555556" header="0.510416666666667" footer="0.510416666666667"/>
  <pageSetup paperSize="9" scale="87"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44"/>
  <sheetViews>
    <sheetView topLeftCell="A13" workbookViewId="0">
      <selection activeCell="E89" sqref="E89"/>
    </sheetView>
  </sheetViews>
  <sheetFormatPr defaultColWidth="9" defaultRowHeight="14.4" outlineLevelCol="7"/>
  <cols>
    <col min="1" max="1" width="8.39814814814815" customWidth="1"/>
    <col min="2" max="2" width="40" customWidth="1"/>
    <col min="3" max="3" width="6.39814814814815" customWidth="1"/>
    <col min="4" max="4" width="7.39814814814815" customWidth="1"/>
    <col min="5" max="6" width="13.7962962962963" customWidth="1"/>
    <col min="7" max="7" width="7.39814814814815" customWidth="1"/>
    <col min="8" max="8" width="12.6018518518519" customWidth="1"/>
  </cols>
  <sheetData>
    <row r="1" ht="13.2" customHeight="1" spans="1:8">
      <c r="A1">
        <v>201</v>
      </c>
      <c r="B1" t="s">
        <v>95</v>
      </c>
      <c r="C1">
        <v>19357</v>
      </c>
      <c r="D1">
        <v>17222</v>
      </c>
      <c r="E1">
        <v>-4091.814093</v>
      </c>
      <c r="F1">
        <v>1956.814093</v>
      </c>
      <c r="G1">
        <v>16348</v>
      </c>
      <c r="H1">
        <v>0.949250958076878</v>
      </c>
    </row>
    <row r="2" ht="13.2" customHeight="1" spans="1:2">
      <c r="A2">
        <v>203</v>
      </c>
      <c r="B2" t="s">
        <v>157</v>
      </c>
    </row>
    <row r="3" ht="13.2" customHeight="1" spans="1:8">
      <c r="A3">
        <v>204</v>
      </c>
      <c r="B3" t="s">
        <v>158</v>
      </c>
      <c r="C3">
        <v>2661</v>
      </c>
      <c r="D3">
        <v>2689</v>
      </c>
      <c r="E3">
        <v>-84.434799</v>
      </c>
      <c r="F3">
        <v>112.434799</v>
      </c>
      <c r="G3">
        <v>2676</v>
      </c>
      <c r="H3">
        <v>0.995165489029379</v>
      </c>
    </row>
    <row r="4" ht="13.2" customHeight="1" spans="1:8">
      <c r="A4">
        <v>205</v>
      </c>
      <c r="B4" t="s">
        <v>174</v>
      </c>
      <c r="C4">
        <v>15424</v>
      </c>
      <c r="D4">
        <v>16082</v>
      </c>
      <c r="E4">
        <v>657.919512</v>
      </c>
      <c r="F4">
        <v>0.0804879999996047</v>
      </c>
      <c r="G4">
        <v>18457</v>
      </c>
      <c r="H4">
        <v>1.14768063673672</v>
      </c>
    </row>
    <row r="5" ht="13.2" customHeight="1" spans="1:8">
      <c r="A5">
        <v>206</v>
      </c>
      <c r="B5" t="s">
        <v>198</v>
      </c>
      <c r="C5">
        <v>115</v>
      </c>
      <c r="D5">
        <v>259</v>
      </c>
      <c r="E5">
        <v>14.54924</v>
      </c>
      <c r="F5">
        <v>129.45076</v>
      </c>
      <c r="G5">
        <v>261</v>
      </c>
      <c r="H5">
        <v>1.00772200772201</v>
      </c>
    </row>
    <row r="6" ht="13.2" customHeight="1" spans="1:8">
      <c r="A6">
        <v>207</v>
      </c>
      <c r="B6" t="s">
        <v>212</v>
      </c>
      <c r="C6">
        <v>1805</v>
      </c>
      <c r="D6">
        <v>3576</v>
      </c>
      <c r="E6">
        <v>921.749045</v>
      </c>
      <c r="F6">
        <v>849.250955</v>
      </c>
      <c r="G6">
        <v>2408</v>
      </c>
      <c r="H6">
        <v>0.67337807606264</v>
      </c>
    </row>
    <row r="7" ht="13.2" customHeight="1" spans="1:8">
      <c r="A7">
        <v>208</v>
      </c>
      <c r="B7" t="s">
        <v>226</v>
      </c>
      <c r="C7">
        <v>13047</v>
      </c>
      <c r="D7">
        <v>13030</v>
      </c>
      <c r="E7">
        <v>-143.321812</v>
      </c>
      <c r="F7">
        <v>126.321812</v>
      </c>
      <c r="G7">
        <v>12530</v>
      </c>
      <c r="H7">
        <v>0.961627014581734</v>
      </c>
    </row>
    <row r="8" ht="13.2" customHeight="1" spans="1:8">
      <c r="A8">
        <v>210</v>
      </c>
      <c r="B8" t="s">
        <v>293</v>
      </c>
      <c r="C8">
        <v>5354</v>
      </c>
      <c r="D8">
        <v>14080</v>
      </c>
      <c r="E8">
        <v>8494.583598</v>
      </c>
      <c r="F8">
        <v>231.416401999999</v>
      </c>
      <c r="G8">
        <v>14164</v>
      </c>
      <c r="H8">
        <v>1.00596590909091</v>
      </c>
    </row>
    <row r="9" ht="13.2" customHeight="1" spans="1:8">
      <c r="A9">
        <v>211</v>
      </c>
      <c r="B9" t="s">
        <v>330</v>
      </c>
      <c r="C9">
        <v>2937</v>
      </c>
      <c r="D9">
        <v>4030</v>
      </c>
      <c r="E9">
        <v>-1009.860905</v>
      </c>
      <c r="F9">
        <v>2102.860905</v>
      </c>
      <c r="G9">
        <v>3675</v>
      </c>
      <c r="H9">
        <v>0.911910669975186</v>
      </c>
    </row>
    <row r="10" ht="13.2" customHeight="1" spans="1:8">
      <c r="A10">
        <v>212</v>
      </c>
      <c r="B10" t="s">
        <v>349</v>
      </c>
      <c r="C10">
        <v>8748</v>
      </c>
      <c r="D10">
        <v>10769</v>
      </c>
      <c r="E10">
        <v>2487.101285</v>
      </c>
      <c r="F10">
        <v>-466.101285</v>
      </c>
      <c r="G10">
        <v>12442</v>
      </c>
      <c r="H10">
        <v>1.15535332899991</v>
      </c>
    </row>
    <row r="11" ht="13.2" customHeight="1" spans="1:8">
      <c r="A11">
        <v>213</v>
      </c>
      <c r="B11" t="s">
        <v>360</v>
      </c>
      <c r="C11">
        <v>4786</v>
      </c>
      <c r="D11">
        <v>8903</v>
      </c>
      <c r="E11">
        <v>3953.606377</v>
      </c>
      <c r="F11">
        <v>163.393623</v>
      </c>
      <c r="G11">
        <v>5376</v>
      </c>
      <c r="H11">
        <v>0.603841401774683</v>
      </c>
    </row>
    <row r="12" ht="13.2" customHeight="1" spans="1:8">
      <c r="A12">
        <v>214</v>
      </c>
      <c r="B12" t="s">
        <v>394</v>
      </c>
      <c r="C12">
        <v>2110</v>
      </c>
      <c r="D12">
        <v>4518</v>
      </c>
      <c r="E12">
        <v>2331.790665</v>
      </c>
      <c r="F12">
        <v>76.209335</v>
      </c>
      <c r="G12">
        <v>4678</v>
      </c>
      <c r="H12">
        <v>1.03541389995573</v>
      </c>
    </row>
    <row r="13" ht="13.2" customHeight="1" spans="1:8">
      <c r="A13">
        <v>215</v>
      </c>
      <c r="B13" t="s">
        <v>402</v>
      </c>
      <c r="C13">
        <v>593</v>
      </c>
      <c r="D13">
        <v>1028</v>
      </c>
      <c r="E13">
        <v>-384.487676</v>
      </c>
      <c r="F13">
        <v>819.487676</v>
      </c>
      <c r="G13">
        <v>1020</v>
      </c>
      <c r="H13">
        <v>0.992217898832685</v>
      </c>
    </row>
    <row r="14" ht="13.2" customHeight="1" spans="1:8">
      <c r="A14">
        <v>216</v>
      </c>
      <c r="B14" t="s">
        <v>412</v>
      </c>
      <c r="C14">
        <v>162</v>
      </c>
      <c r="D14">
        <v>130</v>
      </c>
      <c r="E14">
        <v>-55.43933</v>
      </c>
      <c r="F14">
        <v>23.43933</v>
      </c>
      <c r="G14">
        <v>130</v>
      </c>
      <c r="H14">
        <v>1</v>
      </c>
    </row>
    <row r="15" ht="13.2" customHeight="1" spans="1:8">
      <c r="A15">
        <v>220</v>
      </c>
      <c r="B15" t="s">
        <v>417</v>
      </c>
      <c r="C15">
        <v>251</v>
      </c>
      <c r="D15">
        <v>136</v>
      </c>
      <c r="E15">
        <v>-115.00233</v>
      </c>
      <c r="F15">
        <v>0.00233000000000061</v>
      </c>
      <c r="G15">
        <v>121</v>
      </c>
      <c r="H15">
        <v>0.889705882352941</v>
      </c>
    </row>
    <row r="16" ht="13.2" customHeight="1" spans="1:8">
      <c r="A16">
        <v>221</v>
      </c>
      <c r="B16" t="s">
        <v>420</v>
      </c>
      <c r="C16">
        <v>971</v>
      </c>
      <c r="D16">
        <v>3962</v>
      </c>
      <c r="E16">
        <v>3093.5351</v>
      </c>
      <c r="F16">
        <v>-102.5351</v>
      </c>
      <c r="G16">
        <v>5073</v>
      </c>
      <c r="H16">
        <v>1.2804139323574</v>
      </c>
    </row>
    <row r="17" ht="13.2" customHeight="1" spans="1:8">
      <c r="A17">
        <v>222</v>
      </c>
      <c r="B17" t="s">
        <v>426</v>
      </c>
      <c r="C17">
        <v>69</v>
      </c>
      <c r="D17">
        <v>184</v>
      </c>
      <c r="E17">
        <v>114.854024</v>
      </c>
      <c r="F17">
        <v>0.14597599999999</v>
      </c>
      <c r="G17">
        <v>226</v>
      </c>
      <c r="H17">
        <v>1.22826086956522</v>
      </c>
    </row>
    <row r="18" ht="13.2" customHeight="1" spans="1:8">
      <c r="A18">
        <v>224</v>
      </c>
      <c r="B18" t="s">
        <v>431</v>
      </c>
      <c r="C18">
        <v>982</v>
      </c>
      <c r="D18">
        <v>1006</v>
      </c>
      <c r="E18">
        <v>-17.752063</v>
      </c>
      <c r="F18">
        <v>41.752063</v>
      </c>
      <c r="G18">
        <v>979</v>
      </c>
      <c r="H18">
        <v>0.973161033797217</v>
      </c>
    </row>
    <row r="19" ht="13.2" customHeight="1" spans="1:4">
      <c r="A19">
        <v>227</v>
      </c>
      <c r="B19" t="s">
        <v>438</v>
      </c>
      <c r="C19">
        <v>1000</v>
      </c>
      <c r="D19">
        <v>510</v>
      </c>
    </row>
    <row r="20" ht="13.2" customHeight="1" spans="1:8">
      <c r="A20">
        <v>229</v>
      </c>
      <c r="B20" t="s">
        <v>439</v>
      </c>
      <c r="D20">
        <v>17979</v>
      </c>
      <c r="E20">
        <v>0</v>
      </c>
      <c r="F20">
        <v>17979</v>
      </c>
      <c r="G20">
        <v>17979</v>
      </c>
      <c r="H20">
        <v>1</v>
      </c>
    </row>
    <row r="21" ht="13.2" customHeight="1" spans="1:8">
      <c r="A21">
        <v>232</v>
      </c>
      <c r="B21" t="s">
        <v>440</v>
      </c>
      <c r="C21">
        <v>1195</v>
      </c>
      <c r="D21">
        <v>1024</v>
      </c>
      <c r="E21">
        <v>-170.706806</v>
      </c>
      <c r="F21">
        <v>-0.293194</v>
      </c>
      <c r="G21">
        <v>1161</v>
      </c>
      <c r="H21">
        <v>1.1337890625</v>
      </c>
    </row>
    <row r="22" ht="13.2" customHeight="1" spans="1:8">
      <c r="A22">
        <v>233</v>
      </c>
      <c r="B22" t="s">
        <v>443</v>
      </c>
      <c r="D22">
        <v>11</v>
      </c>
      <c r="E22">
        <v>10.850726</v>
      </c>
      <c r="F22">
        <v>0.149274</v>
      </c>
      <c r="G22">
        <v>11</v>
      </c>
      <c r="H22">
        <v>1</v>
      </c>
    </row>
    <row r="23" ht="13.2" customHeight="1" spans="1:8">
      <c r="A23">
        <v>20101</v>
      </c>
      <c r="B23" t="s">
        <v>96</v>
      </c>
      <c r="C23">
        <v>398</v>
      </c>
      <c r="D23">
        <v>452</v>
      </c>
      <c r="E23">
        <v>50.535876</v>
      </c>
      <c r="F23">
        <v>3.464124</v>
      </c>
      <c r="G23">
        <v>463</v>
      </c>
      <c r="H23">
        <v>1.02433628318584</v>
      </c>
    </row>
    <row r="24" ht="13.2" customHeight="1" spans="1:8">
      <c r="A24">
        <v>20102</v>
      </c>
      <c r="B24" t="s">
        <v>100</v>
      </c>
      <c r="C24">
        <v>321</v>
      </c>
      <c r="D24">
        <v>324</v>
      </c>
      <c r="E24">
        <v>2.624512</v>
      </c>
      <c r="F24">
        <v>0.375488000000004</v>
      </c>
      <c r="G24">
        <v>347</v>
      </c>
      <c r="H24">
        <v>1.07098765432099</v>
      </c>
    </row>
    <row r="25" ht="13.2" customHeight="1" spans="1:8">
      <c r="A25">
        <v>20103</v>
      </c>
      <c r="B25" t="s">
        <v>104</v>
      </c>
      <c r="C25">
        <v>7204</v>
      </c>
      <c r="D25">
        <v>8222</v>
      </c>
      <c r="E25">
        <v>-837.443319</v>
      </c>
      <c r="F25">
        <v>1855.443319</v>
      </c>
      <c r="G25">
        <v>6896</v>
      </c>
      <c r="H25">
        <v>0.838725370955972</v>
      </c>
    </row>
    <row r="26" ht="13.2" customHeight="1" spans="1:8">
      <c r="A26">
        <v>20104</v>
      </c>
      <c r="B26" t="s">
        <v>109</v>
      </c>
      <c r="C26">
        <v>531</v>
      </c>
      <c r="D26">
        <v>524</v>
      </c>
      <c r="E26">
        <v>-16.636597</v>
      </c>
      <c r="F26">
        <v>9.63659699999999</v>
      </c>
      <c r="G26">
        <v>556</v>
      </c>
      <c r="H26">
        <v>1.06106870229008</v>
      </c>
    </row>
    <row r="27" ht="13.2" customHeight="1" spans="1:8">
      <c r="A27">
        <v>20105</v>
      </c>
      <c r="B27" t="s">
        <v>113</v>
      </c>
      <c r="C27">
        <v>164</v>
      </c>
      <c r="D27">
        <v>248</v>
      </c>
      <c r="E27">
        <v>84.024162</v>
      </c>
      <c r="F27">
        <v>-0.024162000000004</v>
      </c>
      <c r="G27">
        <v>251</v>
      </c>
      <c r="H27">
        <v>1.01209677419355</v>
      </c>
    </row>
    <row r="28" ht="13.2" customHeight="1" spans="1:8">
      <c r="A28">
        <v>20106</v>
      </c>
      <c r="B28" t="s">
        <v>116</v>
      </c>
      <c r="C28">
        <v>928</v>
      </c>
      <c r="D28">
        <v>991</v>
      </c>
      <c r="E28">
        <v>63.1919459999999</v>
      </c>
      <c r="F28">
        <v>-0.191945999999902</v>
      </c>
      <c r="G28">
        <v>780</v>
      </c>
      <c r="H28">
        <v>0.787083753784056</v>
      </c>
    </row>
    <row r="29" ht="13.2" customHeight="1" spans="1:8">
      <c r="A29">
        <v>20107</v>
      </c>
      <c r="B29" t="s">
        <v>120</v>
      </c>
      <c r="C29">
        <v>970</v>
      </c>
      <c r="D29">
        <v>970</v>
      </c>
      <c r="E29">
        <v>0</v>
      </c>
      <c r="F29">
        <v>0</v>
      </c>
      <c r="G29">
        <v>850</v>
      </c>
      <c r="H29">
        <v>0.876288659793814</v>
      </c>
    </row>
    <row r="30" ht="13.2" customHeight="1" spans="1:8">
      <c r="A30">
        <v>20108</v>
      </c>
      <c r="B30" t="s">
        <v>121</v>
      </c>
      <c r="C30">
        <v>332</v>
      </c>
      <c r="D30">
        <v>325</v>
      </c>
      <c r="E30">
        <v>-6.814641</v>
      </c>
      <c r="F30">
        <v>-0.185359</v>
      </c>
      <c r="G30">
        <v>329</v>
      </c>
      <c r="H30">
        <v>1.01230769230769</v>
      </c>
    </row>
    <row r="31" ht="13.2" customHeight="1" spans="1:8">
      <c r="A31">
        <v>20111</v>
      </c>
      <c r="B31" t="s">
        <v>123</v>
      </c>
      <c r="C31">
        <v>556</v>
      </c>
      <c r="D31">
        <v>651</v>
      </c>
      <c r="E31">
        <v>95.24992</v>
      </c>
      <c r="F31">
        <v>-0.249920000000003</v>
      </c>
      <c r="G31">
        <v>704</v>
      </c>
      <c r="H31">
        <v>1.08141321044547</v>
      </c>
    </row>
    <row r="32" ht="13.2" customHeight="1" spans="1:8">
      <c r="A32">
        <v>20113</v>
      </c>
      <c r="B32" t="s">
        <v>127</v>
      </c>
      <c r="C32">
        <v>228</v>
      </c>
      <c r="D32">
        <v>262</v>
      </c>
      <c r="E32">
        <v>-3.255782</v>
      </c>
      <c r="F32">
        <v>37.255782</v>
      </c>
      <c r="G32">
        <v>218</v>
      </c>
      <c r="H32">
        <v>0.83206106870229</v>
      </c>
    </row>
    <row r="33" ht="13.2" customHeight="1" spans="1:8">
      <c r="A33">
        <v>20123</v>
      </c>
      <c r="B33" t="s">
        <v>129</v>
      </c>
      <c r="C33">
        <v>4</v>
      </c>
      <c r="D33">
        <v>4</v>
      </c>
      <c r="E33">
        <v>0</v>
      </c>
      <c r="F33">
        <v>0</v>
      </c>
      <c r="G33">
        <v>4</v>
      </c>
      <c r="H33">
        <v>1</v>
      </c>
    </row>
    <row r="34" ht="13.2" customHeight="1" spans="1:8">
      <c r="A34">
        <v>20125</v>
      </c>
      <c r="B34" t="s">
        <v>131</v>
      </c>
      <c r="C34">
        <v>5</v>
      </c>
      <c r="D34">
        <v>5</v>
      </c>
      <c r="E34">
        <v>-0.2</v>
      </c>
      <c r="F34">
        <v>0.2</v>
      </c>
      <c r="G34">
        <v>5</v>
      </c>
      <c r="H34">
        <v>1</v>
      </c>
    </row>
    <row r="35" ht="13.2" customHeight="1" spans="1:8">
      <c r="A35">
        <v>20126</v>
      </c>
      <c r="B35" t="s">
        <v>132</v>
      </c>
      <c r="C35">
        <v>85</v>
      </c>
      <c r="D35">
        <v>101</v>
      </c>
      <c r="E35">
        <v>16.451155</v>
      </c>
      <c r="F35">
        <v>-0.451155</v>
      </c>
      <c r="G35">
        <v>114</v>
      </c>
      <c r="H35">
        <v>1.12871287128713</v>
      </c>
    </row>
    <row r="36" ht="13.2" customHeight="1" spans="1:8">
      <c r="A36">
        <v>20128</v>
      </c>
      <c r="B36" t="s">
        <v>134</v>
      </c>
      <c r="C36">
        <v>52</v>
      </c>
      <c r="D36">
        <v>55</v>
      </c>
      <c r="E36">
        <v>3.143407</v>
      </c>
      <c r="F36">
        <v>-0.143407</v>
      </c>
      <c r="G36">
        <v>58</v>
      </c>
      <c r="H36">
        <v>1.05454545454545</v>
      </c>
    </row>
    <row r="37" ht="13.2" customHeight="1" spans="1:8">
      <c r="A37">
        <v>20129</v>
      </c>
      <c r="B37" t="s">
        <v>136</v>
      </c>
      <c r="C37">
        <v>177</v>
      </c>
      <c r="D37">
        <v>223</v>
      </c>
      <c r="E37">
        <v>46.478548</v>
      </c>
      <c r="F37">
        <v>-0.478547999999975</v>
      </c>
      <c r="G37">
        <v>228</v>
      </c>
      <c r="H37">
        <v>1.02242152466368</v>
      </c>
    </row>
    <row r="38" ht="13.2" customHeight="1" spans="1:8">
      <c r="A38">
        <v>20131</v>
      </c>
      <c r="B38" t="s">
        <v>138</v>
      </c>
      <c r="C38">
        <v>764</v>
      </c>
      <c r="D38">
        <v>827</v>
      </c>
      <c r="E38">
        <v>62.580177</v>
      </c>
      <c r="F38">
        <v>0.419823000000001</v>
      </c>
      <c r="G38">
        <v>791</v>
      </c>
      <c r="H38">
        <v>0.956469165659008</v>
      </c>
    </row>
    <row r="39" ht="13.2" customHeight="1" spans="1:8">
      <c r="A39">
        <v>20132</v>
      </c>
      <c r="B39" t="s">
        <v>140</v>
      </c>
      <c r="C39">
        <v>742</v>
      </c>
      <c r="D39">
        <v>708</v>
      </c>
      <c r="E39">
        <v>-80.70777</v>
      </c>
      <c r="F39">
        <v>46.70777</v>
      </c>
      <c r="G39">
        <v>1288</v>
      </c>
      <c r="H39">
        <v>1.81920903954802</v>
      </c>
    </row>
    <row r="40" ht="13.2" customHeight="1" spans="1:8">
      <c r="A40">
        <v>20133</v>
      </c>
      <c r="B40" t="s">
        <v>142</v>
      </c>
      <c r="C40">
        <v>475</v>
      </c>
      <c r="D40">
        <v>449</v>
      </c>
      <c r="E40">
        <v>-25.702257</v>
      </c>
      <c r="F40">
        <v>-0.297742999999997</v>
      </c>
      <c r="G40">
        <v>462</v>
      </c>
      <c r="H40">
        <v>1.02895322939866</v>
      </c>
    </row>
    <row r="41" ht="13.2" customHeight="1" spans="1:8">
      <c r="A41">
        <v>20134</v>
      </c>
      <c r="B41" t="s">
        <v>145</v>
      </c>
      <c r="C41">
        <v>62</v>
      </c>
      <c r="D41">
        <v>79</v>
      </c>
      <c r="E41">
        <v>17.222011</v>
      </c>
      <c r="F41">
        <v>-0.222010999999991</v>
      </c>
      <c r="G41">
        <v>77</v>
      </c>
      <c r="H41">
        <v>0.974683544303797</v>
      </c>
    </row>
    <row r="42" ht="13.2" customHeight="1" spans="1:8">
      <c r="A42">
        <v>20136</v>
      </c>
      <c r="B42" t="s">
        <v>147</v>
      </c>
      <c r="C42">
        <v>868</v>
      </c>
      <c r="D42">
        <v>863</v>
      </c>
      <c r="E42">
        <v>-5.329263</v>
      </c>
      <c r="F42">
        <v>0.329262999999997</v>
      </c>
      <c r="G42">
        <v>890</v>
      </c>
      <c r="H42">
        <v>1.03128621089224</v>
      </c>
    </row>
    <row r="43" ht="13.2" customHeight="1" spans="1:8">
      <c r="A43">
        <v>20137</v>
      </c>
      <c r="B43" t="s">
        <v>148</v>
      </c>
      <c r="C43">
        <v>40</v>
      </c>
      <c r="D43">
        <v>40</v>
      </c>
      <c r="E43">
        <v>0.357974</v>
      </c>
      <c r="F43">
        <v>-0.357974</v>
      </c>
      <c r="G43">
        <v>42</v>
      </c>
      <c r="H43">
        <v>1.05</v>
      </c>
    </row>
    <row r="44" ht="13.2" customHeight="1" spans="1:8">
      <c r="A44">
        <v>20138</v>
      </c>
      <c r="B44" t="s">
        <v>150</v>
      </c>
      <c r="C44">
        <v>986</v>
      </c>
      <c r="D44">
        <v>898</v>
      </c>
      <c r="E44">
        <v>-87.584152</v>
      </c>
      <c r="F44">
        <v>-0.415847999999983</v>
      </c>
      <c r="G44">
        <v>995</v>
      </c>
      <c r="H44">
        <v>1.10801781737194</v>
      </c>
    </row>
    <row r="45" ht="13.2" customHeight="1" spans="1:8">
      <c r="A45">
        <v>20401</v>
      </c>
      <c r="B45" t="s">
        <v>159</v>
      </c>
      <c r="C45">
        <v>26</v>
      </c>
      <c r="D45">
        <v>27</v>
      </c>
      <c r="E45">
        <v>0.510000000000002</v>
      </c>
      <c r="F45">
        <v>0.489999999999998</v>
      </c>
      <c r="G45">
        <v>26</v>
      </c>
      <c r="H45">
        <v>0.962962962962963</v>
      </c>
    </row>
    <row r="46" ht="13.2" customHeight="1" spans="1:8">
      <c r="A46">
        <v>20402</v>
      </c>
      <c r="B46" t="s">
        <v>161</v>
      </c>
      <c r="C46">
        <v>482</v>
      </c>
      <c r="D46">
        <v>694</v>
      </c>
      <c r="E46">
        <v>216.359</v>
      </c>
      <c r="F46">
        <v>-4.35899999999998</v>
      </c>
      <c r="G46">
        <v>474</v>
      </c>
      <c r="H46">
        <v>0.68299711815562</v>
      </c>
    </row>
    <row r="47" ht="13.2" customHeight="1" spans="1:8">
      <c r="A47">
        <v>20404</v>
      </c>
      <c r="B47" t="s">
        <v>163</v>
      </c>
      <c r="C47">
        <v>692</v>
      </c>
      <c r="D47">
        <v>601</v>
      </c>
      <c r="E47">
        <v>-208.164176</v>
      </c>
      <c r="F47">
        <v>117.164176</v>
      </c>
      <c r="G47">
        <v>635</v>
      </c>
      <c r="H47">
        <v>1.05657237936772</v>
      </c>
    </row>
    <row r="48" ht="13.2" customHeight="1" spans="1:8">
      <c r="A48">
        <v>20405</v>
      </c>
      <c r="B48" t="s">
        <v>166</v>
      </c>
      <c r="C48">
        <v>1169</v>
      </c>
      <c r="D48">
        <v>1087</v>
      </c>
      <c r="E48">
        <v>-81.502365</v>
      </c>
      <c r="F48">
        <v>-0.497635000000002</v>
      </c>
      <c r="G48">
        <v>1246</v>
      </c>
      <c r="H48">
        <v>1.14627414903404</v>
      </c>
    </row>
    <row r="49" ht="13.2" customHeight="1" spans="1:7">
      <c r="A49">
        <v>20406</v>
      </c>
      <c r="B49" t="s">
        <v>168</v>
      </c>
      <c r="C49">
        <v>285</v>
      </c>
      <c r="D49">
        <v>280</v>
      </c>
      <c r="E49">
        <v>-5.63725800000001</v>
      </c>
      <c r="F49">
        <v>0.63725800000001</v>
      </c>
      <c r="G49">
        <v>295</v>
      </c>
    </row>
    <row r="50" ht="13.2" customHeight="1" spans="1:8">
      <c r="A50">
        <v>20501</v>
      </c>
      <c r="B50" t="s">
        <v>175</v>
      </c>
      <c r="C50">
        <v>460</v>
      </c>
      <c r="D50">
        <v>466</v>
      </c>
      <c r="E50">
        <v>5.51548299999999</v>
      </c>
      <c r="F50">
        <v>0.484517000000011</v>
      </c>
      <c r="G50">
        <v>511</v>
      </c>
      <c r="H50">
        <v>1.09656652360515</v>
      </c>
    </row>
    <row r="51" ht="13.2" customHeight="1" spans="1:8">
      <c r="A51">
        <v>20502</v>
      </c>
      <c r="B51" t="s">
        <v>177</v>
      </c>
      <c r="C51">
        <v>11438</v>
      </c>
      <c r="D51">
        <v>12133</v>
      </c>
      <c r="E51">
        <v>694.841897</v>
      </c>
      <c r="F51">
        <v>0.15810300000021</v>
      </c>
      <c r="G51">
        <v>13598</v>
      </c>
      <c r="H51">
        <v>1.12074507541416</v>
      </c>
    </row>
    <row r="52" ht="13.2" customHeight="1" spans="1:8">
      <c r="A52">
        <v>20503</v>
      </c>
      <c r="B52" t="s">
        <v>183</v>
      </c>
      <c r="C52">
        <v>1042</v>
      </c>
      <c r="D52">
        <v>1130</v>
      </c>
      <c r="E52">
        <v>87.783556</v>
      </c>
      <c r="F52">
        <v>0.216444000000024</v>
      </c>
      <c r="G52">
        <v>1238</v>
      </c>
      <c r="H52">
        <v>1.09557522123894</v>
      </c>
    </row>
    <row r="53" ht="13.2" customHeight="1" spans="1:8">
      <c r="A53">
        <v>20504</v>
      </c>
      <c r="B53" t="s">
        <v>186</v>
      </c>
      <c r="C53">
        <v>8</v>
      </c>
      <c r="D53">
        <v>3</v>
      </c>
      <c r="E53">
        <v>-5.47</v>
      </c>
      <c r="F53">
        <v>0.47</v>
      </c>
      <c r="G53">
        <v>7</v>
      </c>
      <c r="H53">
        <v>2.33333333333333</v>
      </c>
    </row>
    <row r="54" ht="13.2" customHeight="1" spans="1:8">
      <c r="A54">
        <v>20505</v>
      </c>
      <c r="B54" t="s">
        <v>189</v>
      </c>
      <c r="C54">
        <v>92</v>
      </c>
      <c r="D54">
        <v>36</v>
      </c>
      <c r="E54">
        <v>-56.293998</v>
      </c>
      <c r="F54">
        <v>0.293998000000002</v>
      </c>
      <c r="G54">
        <v>36</v>
      </c>
      <c r="H54">
        <v>1</v>
      </c>
    </row>
    <row r="55" ht="13.2" customHeight="1" spans="1:8">
      <c r="A55">
        <v>20508</v>
      </c>
      <c r="B55" t="s">
        <v>191</v>
      </c>
      <c r="C55">
        <v>114</v>
      </c>
      <c r="D55">
        <v>126</v>
      </c>
      <c r="E55">
        <v>12.20321</v>
      </c>
      <c r="F55">
        <v>-0.203209999999999</v>
      </c>
      <c r="G55">
        <v>133</v>
      </c>
      <c r="H55">
        <v>1.05555555555556</v>
      </c>
    </row>
    <row r="56" ht="13.2" customHeight="1" spans="1:8">
      <c r="A56">
        <v>20509</v>
      </c>
      <c r="B56" t="s">
        <v>195</v>
      </c>
      <c r="C56">
        <v>542</v>
      </c>
      <c r="D56">
        <v>572</v>
      </c>
      <c r="E56">
        <v>29.6698100000001</v>
      </c>
      <c r="F56">
        <v>0.330189999999902</v>
      </c>
      <c r="G56">
        <v>1310</v>
      </c>
      <c r="H56">
        <v>2.29020979020979</v>
      </c>
    </row>
    <row r="57" ht="13.2" customHeight="1" spans="1:8">
      <c r="A57">
        <v>20599</v>
      </c>
      <c r="B57" t="s">
        <v>197</v>
      </c>
      <c r="C57">
        <v>1728</v>
      </c>
      <c r="D57">
        <v>1618</v>
      </c>
      <c r="E57">
        <v>-110.330446</v>
      </c>
      <c r="F57">
        <v>0.330445999999938</v>
      </c>
      <c r="G57">
        <v>1624</v>
      </c>
      <c r="H57">
        <v>1.00370828182942</v>
      </c>
    </row>
    <row r="58" ht="13.2" customHeight="1" spans="1:8">
      <c r="A58">
        <v>20601</v>
      </c>
      <c r="B58" t="s">
        <v>199</v>
      </c>
      <c r="C58">
        <v>54</v>
      </c>
      <c r="D58">
        <v>53</v>
      </c>
      <c r="E58">
        <v>-1.25</v>
      </c>
      <c r="F58">
        <v>0.25</v>
      </c>
      <c r="G58">
        <v>53</v>
      </c>
      <c r="H58">
        <v>1</v>
      </c>
    </row>
    <row r="59" ht="13.2" customHeight="1" spans="1:8">
      <c r="A59">
        <v>20602</v>
      </c>
      <c r="B59" t="s">
        <v>201</v>
      </c>
      <c r="D59">
        <v>30</v>
      </c>
      <c r="E59">
        <v>0</v>
      </c>
      <c r="F59">
        <v>30</v>
      </c>
      <c r="G59">
        <v>30</v>
      </c>
      <c r="H59">
        <v>1</v>
      </c>
    </row>
    <row r="60" ht="13.2" customHeight="1" spans="1:8">
      <c r="A60">
        <v>20604</v>
      </c>
      <c r="B60" t="s">
        <v>203</v>
      </c>
      <c r="C60">
        <v>10</v>
      </c>
      <c r="D60">
        <v>40</v>
      </c>
      <c r="E60">
        <v>0</v>
      </c>
      <c r="F60">
        <v>30</v>
      </c>
      <c r="G60">
        <v>40</v>
      </c>
      <c r="H60">
        <v>1</v>
      </c>
    </row>
    <row r="61" ht="13.2" customHeight="1" spans="1:8">
      <c r="A61">
        <v>20607</v>
      </c>
      <c r="B61" t="s">
        <v>206</v>
      </c>
      <c r="C61">
        <v>51</v>
      </c>
      <c r="D61">
        <v>67</v>
      </c>
      <c r="E61">
        <v>15.79924</v>
      </c>
      <c r="F61">
        <v>0.200760000000001</v>
      </c>
      <c r="G61">
        <v>69</v>
      </c>
      <c r="H61">
        <v>1.02985074626866</v>
      </c>
    </row>
    <row r="62" ht="13.2" customHeight="1" spans="1:8">
      <c r="A62">
        <v>20609</v>
      </c>
      <c r="B62" t="s">
        <v>210</v>
      </c>
      <c r="D62">
        <v>69</v>
      </c>
      <c r="E62">
        <v>0</v>
      </c>
      <c r="F62">
        <v>69</v>
      </c>
      <c r="G62">
        <v>69</v>
      </c>
      <c r="H62">
        <v>1</v>
      </c>
    </row>
    <row r="63" ht="13.2" customHeight="1" spans="1:8">
      <c r="A63">
        <v>20701</v>
      </c>
      <c r="B63" t="s">
        <v>213</v>
      </c>
      <c r="C63">
        <v>527</v>
      </c>
      <c r="D63">
        <v>1199</v>
      </c>
      <c r="E63">
        <v>-38.5644779999999</v>
      </c>
      <c r="F63">
        <v>710.564478</v>
      </c>
      <c r="G63">
        <v>1311</v>
      </c>
      <c r="H63">
        <v>1.09341117597998</v>
      </c>
    </row>
    <row r="64" ht="13.2" customHeight="1" spans="1:8">
      <c r="A64">
        <v>20702</v>
      </c>
      <c r="B64" t="s">
        <v>217</v>
      </c>
      <c r="C64">
        <v>235</v>
      </c>
      <c r="D64">
        <v>1256</v>
      </c>
      <c r="E64">
        <v>872</v>
      </c>
      <c r="F64">
        <v>149</v>
      </c>
      <c r="G64">
        <v>96</v>
      </c>
      <c r="H64">
        <v>0.0764331210191083</v>
      </c>
    </row>
    <row r="65" ht="13.2" customHeight="1" spans="1:8">
      <c r="A65">
        <v>20703</v>
      </c>
      <c r="B65" t="s">
        <v>220</v>
      </c>
      <c r="C65">
        <v>255</v>
      </c>
      <c r="D65">
        <v>200</v>
      </c>
      <c r="E65">
        <v>-55.403</v>
      </c>
      <c r="F65">
        <v>0.402999999999992</v>
      </c>
      <c r="G65">
        <v>243</v>
      </c>
      <c r="H65">
        <v>1.215</v>
      </c>
    </row>
    <row r="66" ht="13.2" customHeight="1" spans="1:8">
      <c r="A66">
        <v>20708</v>
      </c>
      <c r="B66" t="s">
        <v>223</v>
      </c>
      <c r="C66">
        <v>690</v>
      </c>
      <c r="D66">
        <v>753</v>
      </c>
      <c r="E66">
        <v>62.975723</v>
      </c>
      <c r="F66">
        <v>0.0242770000000121</v>
      </c>
      <c r="G66">
        <v>607</v>
      </c>
      <c r="H66">
        <v>0.806108897742364</v>
      </c>
    </row>
    <row r="67" ht="13.2" customHeight="1" spans="1:8">
      <c r="A67">
        <v>20799</v>
      </c>
      <c r="B67" t="s">
        <v>225</v>
      </c>
      <c r="C67">
        <v>98</v>
      </c>
      <c r="D67">
        <v>168</v>
      </c>
      <c r="E67">
        <v>80.7408</v>
      </c>
      <c r="F67">
        <v>-10.7408</v>
      </c>
      <c r="G67">
        <v>151</v>
      </c>
      <c r="H67">
        <v>0.898809523809524</v>
      </c>
    </row>
    <row r="68" ht="13.2" customHeight="1" spans="1:8">
      <c r="A68">
        <v>20801</v>
      </c>
      <c r="B68" t="s">
        <v>227</v>
      </c>
      <c r="C68">
        <v>590</v>
      </c>
      <c r="D68">
        <v>574</v>
      </c>
      <c r="E68">
        <v>-16.207305</v>
      </c>
      <c r="F68">
        <v>0.207304999999991</v>
      </c>
      <c r="G68">
        <v>636</v>
      </c>
      <c r="H68">
        <v>1.10801393728223</v>
      </c>
    </row>
    <row r="69" ht="13.2" customHeight="1" spans="1:8">
      <c r="A69">
        <v>20802</v>
      </c>
      <c r="B69" t="s">
        <v>234</v>
      </c>
      <c r="C69">
        <v>177</v>
      </c>
      <c r="D69">
        <v>147</v>
      </c>
      <c r="E69">
        <v>-29.629329</v>
      </c>
      <c r="F69">
        <v>-0.370671000000002</v>
      </c>
      <c r="G69">
        <v>157</v>
      </c>
      <c r="H69">
        <v>1.06802721088435</v>
      </c>
    </row>
    <row r="70" ht="13.2" customHeight="1" spans="1:8">
      <c r="A70">
        <v>20805</v>
      </c>
      <c r="B70" t="s">
        <v>237</v>
      </c>
      <c r="C70">
        <v>7922</v>
      </c>
      <c r="D70">
        <v>7307</v>
      </c>
      <c r="E70">
        <v>-584.755931</v>
      </c>
      <c r="F70">
        <v>-30.244069</v>
      </c>
      <c r="G70">
        <v>7072</v>
      </c>
      <c r="H70">
        <v>0.967839058437115</v>
      </c>
    </row>
    <row r="71" ht="13.2" customHeight="1" spans="1:8">
      <c r="A71">
        <v>20806</v>
      </c>
      <c r="B71" t="s">
        <v>244</v>
      </c>
      <c r="C71">
        <v>150</v>
      </c>
      <c r="D71">
        <v>4</v>
      </c>
      <c r="E71">
        <v>-146</v>
      </c>
      <c r="F71">
        <v>0</v>
      </c>
      <c r="G71">
        <v>4</v>
      </c>
      <c r="H71">
        <v>1</v>
      </c>
    </row>
    <row r="72" ht="13.2" customHeight="1" spans="1:8">
      <c r="A72">
        <v>20807</v>
      </c>
      <c r="B72" t="s">
        <v>246</v>
      </c>
      <c r="C72">
        <v>741</v>
      </c>
      <c r="D72">
        <v>879</v>
      </c>
      <c r="E72">
        <v>137.751374</v>
      </c>
      <c r="F72">
        <v>0.248626000000002</v>
      </c>
      <c r="G72">
        <v>879</v>
      </c>
      <c r="H72">
        <v>1</v>
      </c>
    </row>
    <row r="73" ht="13.2" customHeight="1" spans="1:8">
      <c r="A73">
        <v>20808</v>
      </c>
      <c r="B73" t="s">
        <v>250</v>
      </c>
      <c r="C73">
        <v>419</v>
      </c>
      <c r="D73">
        <v>460</v>
      </c>
      <c r="E73">
        <v>40.73432</v>
      </c>
      <c r="F73">
        <v>0.265679999999975</v>
      </c>
      <c r="G73">
        <v>426</v>
      </c>
      <c r="H73">
        <v>0.926086956521739</v>
      </c>
    </row>
    <row r="74" ht="13.2" customHeight="1" spans="1:8">
      <c r="A74">
        <v>20809</v>
      </c>
      <c r="B74" t="s">
        <v>257</v>
      </c>
      <c r="C74">
        <v>297</v>
      </c>
      <c r="D74">
        <v>298</v>
      </c>
      <c r="E74">
        <v>1.02640000000002</v>
      </c>
      <c r="F74">
        <v>-0.0264000000000237</v>
      </c>
      <c r="G74">
        <v>213</v>
      </c>
      <c r="H74">
        <v>0.714765100671141</v>
      </c>
    </row>
    <row r="75" ht="13.2" customHeight="1" spans="1:8">
      <c r="A75">
        <v>20810</v>
      </c>
      <c r="B75" t="s">
        <v>264</v>
      </c>
      <c r="C75">
        <v>1104</v>
      </c>
      <c r="D75">
        <v>1220</v>
      </c>
      <c r="E75">
        <v>-73.945555</v>
      </c>
      <c r="F75">
        <v>189.945555</v>
      </c>
      <c r="G75">
        <v>982</v>
      </c>
      <c r="H75">
        <v>0.804918032786885</v>
      </c>
    </row>
    <row r="76" ht="13.2" customHeight="1" spans="1:8">
      <c r="A76">
        <v>20811</v>
      </c>
      <c r="B76" t="s">
        <v>269</v>
      </c>
      <c r="C76">
        <v>164</v>
      </c>
      <c r="D76">
        <v>122</v>
      </c>
      <c r="E76">
        <v>-42.154258</v>
      </c>
      <c r="F76">
        <v>0.154257999999999</v>
      </c>
      <c r="G76">
        <v>135</v>
      </c>
      <c r="H76">
        <v>1.10655737704918</v>
      </c>
    </row>
    <row r="77" ht="13.2" customHeight="1" spans="1:8">
      <c r="A77">
        <v>20816</v>
      </c>
      <c r="B77" t="s">
        <v>275</v>
      </c>
      <c r="C77">
        <v>39</v>
      </c>
      <c r="D77">
        <v>38</v>
      </c>
      <c r="E77">
        <v>-0.719401</v>
      </c>
      <c r="F77">
        <v>-0.280599</v>
      </c>
      <c r="G77">
        <v>41</v>
      </c>
      <c r="H77">
        <v>1.07894736842105</v>
      </c>
    </row>
    <row r="78" ht="13.2" customHeight="1" spans="1:8">
      <c r="A78">
        <v>20819</v>
      </c>
      <c r="B78" t="s">
        <v>276</v>
      </c>
      <c r="C78">
        <v>197</v>
      </c>
      <c r="D78">
        <v>239</v>
      </c>
      <c r="E78">
        <v>42</v>
      </c>
      <c r="F78">
        <v>0</v>
      </c>
      <c r="G78">
        <v>217</v>
      </c>
      <c r="H78">
        <v>0.907949790794979</v>
      </c>
    </row>
    <row r="79" ht="13.2" customHeight="1" spans="1:8">
      <c r="A79">
        <v>20820</v>
      </c>
      <c r="B79" t="s">
        <v>278</v>
      </c>
      <c r="C79">
        <v>5</v>
      </c>
      <c r="D79">
        <v>5</v>
      </c>
      <c r="E79">
        <v>-0.4</v>
      </c>
      <c r="F79">
        <v>0.4</v>
      </c>
      <c r="G79">
        <v>4</v>
      </c>
      <c r="H79">
        <v>0.8</v>
      </c>
    </row>
    <row r="80" ht="13.2" customHeight="1" spans="1:8">
      <c r="A80">
        <v>20821</v>
      </c>
      <c r="B80" t="s">
        <v>281</v>
      </c>
      <c r="C80">
        <v>13</v>
      </c>
      <c r="D80">
        <v>12</v>
      </c>
      <c r="E80">
        <v>-0.539999999999999</v>
      </c>
      <c r="F80">
        <v>-0.460000000000001</v>
      </c>
      <c r="G80">
        <v>12</v>
      </c>
      <c r="H80">
        <v>1</v>
      </c>
    </row>
    <row r="81" ht="13.2" customHeight="1" spans="1:8">
      <c r="A81">
        <v>20825</v>
      </c>
      <c r="B81" t="s">
        <v>283</v>
      </c>
      <c r="D81">
        <v>500</v>
      </c>
      <c r="E81">
        <v>500</v>
      </c>
      <c r="F81">
        <v>0</v>
      </c>
      <c r="G81">
        <v>500</v>
      </c>
      <c r="H81">
        <v>1</v>
      </c>
    </row>
    <row r="82" ht="13.2" customHeight="1" spans="1:8">
      <c r="A82">
        <v>20826</v>
      </c>
      <c r="B82" t="s">
        <v>285</v>
      </c>
      <c r="C82">
        <v>997</v>
      </c>
      <c r="D82">
        <v>1016</v>
      </c>
      <c r="E82">
        <v>19</v>
      </c>
      <c r="F82">
        <v>0</v>
      </c>
      <c r="G82">
        <v>1029</v>
      </c>
      <c r="H82">
        <v>1.01279527559055</v>
      </c>
    </row>
    <row r="83" ht="13.2" customHeight="1" spans="1:8">
      <c r="A83">
        <v>20828</v>
      </c>
      <c r="B83" t="s">
        <v>287</v>
      </c>
      <c r="C83">
        <v>180</v>
      </c>
      <c r="D83">
        <v>161</v>
      </c>
      <c r="E83">
        <v>-19.482127</v>
      </c>
      <c r="F83">
        <v>0.482126999999998</v>
      </c>
      <c r="G83">
        <v>169</v>
      </c>
      <c r="H83">
        <v>1.04968944099379</v>
      </c>
    </row>
    <row r="84" ht="13.2" customHeight="1" spans="1:8">
      <c r="A84">
        <v>20830</v>
      </c>
      <c r="B84" t="s">
        <v>290</v>
      </c>
      <c r="D84">
        <v>2</v>
      </c>
      <c r="E84">
        <v>2</v>
      </c>
      <c r="F84">
        <v>0</v>
      </c>
      <c r="G84">
        <v>2</v>
      </c>
      <c r="H84">
        <v>1</v>
      </c>
    </row>
    <row r="85" ht="13.2" customHeight="1" spans="1:8">
      <c r="A85">
        <v>20899</v>
      </c>
      <c r="B85" t="s">
        <v>292</v>
      </c>
      <c r="C85">
        <v>52</v>
      </c>
      <c r="D85">
        <v>46</v>
      </c>
      <c r="E85">
        <v>28</v>
      </c>
      <c r="F85">
        <v>-34</v>
      </c>
      <c r="G85">
        <v>52</v>
      </c>
      <c r="H85">
        <v>1.1304347826087</v>
      </c>
    </row>
    <row r="86" ht="13.2" customHeight="1" spans="1:8">
      <c r="A86">
        <v>21001</v>
      </c>
      <c r="B86" t="s">
        <v>294</v>
      </c>
      <c r="C86">
        <v>215</v>
      </c>
      <c r="D86">
        <v>203</v>
      </c>
      <c r="E86">
        <v>-13.352007</v>
      </c>
      <c r="F86">
        <v>1.35200699999999</v>
      </c>
      <c r="G86">
        <v>216</v>
      </c>
      <c r="H86">
        <v>1.064039408867</v>
      </c>
    </row>
    <row r="87" ht="13.2" customHeight="1" spans="1:8">
      <c r="A87">
        <v>21002</v>
      </c>
      <c r="B87" t="s">
        <v>296</v>
      </c>
      <c r="C87">
        <v>199</v>
      </c>
      <c r="D87">
        <v>8028</v>
      </c>
      <c r="E87">
        <v>7828.9535</v>
      </c>
      <c r="F87">
        <v>0.0465000000003783</v>
      </c>
      <c r="G87">
        <v>8015</v>
      </c>
      <c r="H87">
        <v>0.998380667663179</v>
      </c>
    </row>
    <row r="88" ht="13.2" customHeight="1" spans="1:8">
      <c r="A88">
        <v>21003</v>
      </c>
      <c r="B88" t="s">
        <v>299</v>
      </c>
      <c r="C88">
        <v>537</v>
      </c>
      <c r="D88">
        <v>667</v>
      </c>
      <c r="E88">
        <v>130.191919</v>
      </c>
      <c r="F88">
        <v>-0.191918999999984</v>
      </c>
      <c r="G88">
        <v>673</v>
      </c>
      <c r="H88">
        <v>1.00899550224888</v>
      </c>
    </row>
    <row r="89" ht="13.2" customHeight="1" spans="1:8">
      <c r="A89">
        <v>21004</v>
      </c>
      <c r="B89" t="s">
        <v>303</v>
      </c>
      <c r="C89">
        <v>1835</v>
      </c>
      <c r="D89">
        <v>3411</v>
      </c>
      <c r="E89">
        <v>1318.918078</v>
      </c>
      <c r="F89">
        <v>257.081922</v>
      </c>
      <c r="G89">
        <v>3393</v>
      </c>
      <c r="H89">
        <v>0.994722955145119</v>
      </c>
    </row>
    <row r="90" ht="13.2" customHeight="1" spans="1:8">
      <c r="A90">
        <v>21007</v>
      </c>
      <c r="B90" t="s">
        <v>311</v>
      </c>
      <c r="C90">
        <v>196</v>
      </c>
      <c r="D90">
        <v>186</v>
      </c>
      <c r="E90">
        <v>-10.3232</v>
      </c>
      <c r="F90">
        <v>0.3232</v>
      </c>
      <c r="G90">
        <v>184</v>
      </c>
      <c r="H90">
        <v>0.989247311827957</v>
      </c>
    </row>
    <row r="91" ht="13.2" customHeight="1" spans="1:8">
      <c r="A91">
        <v>21011</v>
      </c>
      <c r="B91" t="s">
        <v>314</v>
      </c>
      <c r="C91">
        <v>1609</v>
      </c>
      <c r="D91">
        <v>848</v>
      </c>
      <c r="E91">
        <v>-733.84088</v>
      </c>
      <c r="F91">
        <v>-27.15912</v>
      </c>
      <c r="G91">
        <v>938</v>
      </c>
      <c r="H91">
        <v>1.1061320754717</v>
      </c>
    </row>
    <row r="92" ht="13.2" customHeight="1" spans="1:8">
      <c r="A92">
        <v>21012</v>
      </c>
      <c r="B92" t="s">
        <v>317</v>
      </c>
      <c r="C92">
        <v>580</v>
      </c>
      <c r="D92">
        <v>570</v>
      </c>
      <c r="E92">
        <v>-10.0766</v>
      </c>
      <c r="F92">
        <v>0.0765999999999991</v>
      </c>
      <c r="G92">
        <v>570</v>
      </c>
      <c r="H92">
        <v>1</v>
      </c>
    </row>
    <row r="93" ht="13.2" customHeight="1" spans="1:8">
      <c r="A93">
        <v>21013</v>
      </c>
      <c r="B93" t="s">
        <v>319</v>
      </c>
      <c r="C93">
        <v>16</v>
      </c>
      <c r="D93">
        <v>18</v>
      </c>
      <c r="E93">
        <v>2</v>
      </c>
      <c r="F93">
        <v>0</v>
      </c>
      <c r="G93">
        <v>18</v>
      </c>
      <c r="H93">
        <v>1</v>
      </c>
    </row>
    <row r="94" ht="13.2" customHeight="1" spans="1:8">
      <c r="A94">
        <v>21014</v>
      </c>
      <c r="B94" t="s">
        <v>321</v>
      </c>
      <c r="C94">
        <v>22</v>
      </c>
      <c r="D94">
        <v>17</v>
      </c>
      <c r="E94">
        <v>-5</v>
      </c>
      <c r="F94">
        <v>0</v>
      </c>
      <c r="G94">
        <v>17</v>
      </c>
      <c r="H94">
        <v>1</v>
      </c>
    </row>
    <row r="95" ht="13.2" customHeight="1" spans="1:8">
      <c r="A95">
        <v>21015</v>
      </c>
      <c r="B95" t="s">
        <v>323</v>
      </c>
      <c r="C95">
        <v>124</v>
      </c>
      <c r="D95">
        <v>131</v>
      </c>
      <c r="E95">
        <v>7.112788</v>
      </c>
      <c r="F95">
        <v>-0.112787999999998</v>
      </c>
      <c r="G95">
        <v>139</v>
      </c>
      <c r="H95">
        <v>1.06106870229008</v>
      </c>
    </row>
    <row r="96" ht="13.2" customHeight="1" spans="1:8">
      <c r="A96">
        <v>21016</v>
      </c>
      <c r="B96" t="s">
        <v>328</v>
      </c>
      <c r="C96">
        <v>1</v>
      </c>
      <c r="D96">
        <v>1</v>
      </c>
      <c r="E96">
        <v>0</v>
      </c>
      <c r="F96">
        <v>0</v>
      </c>
      <c r="G96">
        <v>1</v>
      </c>
      <c r="H96">
        <v>1</v>
      </c>
    </row>
    <row r="97" ht="13.2" customHeight="1" spans="1:8">
      <c r="A97">
        <v>21101</v>
      </c>
      <c r="B97" t="s">
        <v>331</v>
      </c>
      <c r="C97">
        <v>288</v>
      </c>
      <c r="D97">
        <v>372</v>
      </c>
      <c r="E97">
        <v>83.598</v>
      </c>
      <c r="F97">
        <v>0.401999999999987</v>
      </c>
      <c r="G97">
        <v>345</v>
      </c>
      <c r="H97">
        <v>0.92741935483871</v>
      </c>
    </row>
    <row r="98" ht="13.2" customHeight="1" spans="1:8">
      <c r="A98">
        <v>21102</v>
      </c>
      <c r="B98" t="s">
        <v>333</v>
      </c>
      <c r="C98">
        <v>199</v>
      </c>
      <c r="D98">
        <v>91</v>
      </c>
      <c r="E98">
        <v>-107.63</v>
      </c>
      <c r="F98">
        <v>-0.370000000000005</v>
      </c>
      <c r="G98">
        <v>171</v>
      </c>
      <c r="H98">
        <v>1.87912087912088</v>
      </c>
    </row>
    <row r="99" ht="13.2" customHeight="1" spans="1:8">
      <c r="A99">
        <v>21103</v>
      </c>
      <c r="B99" t="s">
        <v>335</v>
      </c>
      <c r="C99">
        <v>2264</v>
      </c>
      <c r="D99">
        <v>3376</v>
      </c>
      <c r="E99">
        <v>-935.374955</v>
      </c>
      <c r="F99">
        <v>2047.374955</v>
      </c>
      <c r="G99">
        <v>3016</v>
      </c>
      <c r="H99">
        <v>0.893364928909953</v>
      </c>
    </row>
    <row r="100" ht="13.2" customHeight="1" spans="1:8">
      <c r="A100">
        <v>21104</v>
      </c>
      <c r="B100" t="s">
        <v>340</v>
      </c>
      <c r="C100">
        <v>15</v>
      </c>
      <c r="D100">
        <v>30</v>
      </c>
      <c r="E100">
        <v>-15</v>
      </c>
      <c r="F100">
        <v>30</v>
      </c>
      <c r="G100">
        <v>0</v>
      </c>
      <c r="H100">
        <v>0</v>
      </c>
    </row>
    <row r="101" ht="13.2" customHeight="1" spans="1:8">
      <c r="A101">
        <v>21106</v>
      </c>
      <c r="B101" t="s">
        <v>342</v>
      </c>
      <c r="C101">
        <v>102</v>
      </c>
      <c r="D101">
        <v>78</v>
      </c>
      <c r="E101">
        <v>-74.53835</v>
      </c>
      <c r="F101">
        <v>50.53835</v>
      </c>
      <c r="G101">
        <v>27</v>
      </c>
      <c r="H101">
        <v>0.346153846153846</v>
      </c>
    </row>
    <row r="102" ht="13.2" customHeight="1" spans="1:8">
      <c r="A102">
        <v>21111</v>
      </c>
      <c r="B102" t="s">
        <v>345</v>
      </c>
      <c r="C102">
        <v>34</v>
      </c>
      <c r="D102">
        <v>81</v>
      </c>
      <c r="E102">
        <v>39.0844</v>
      </c>
      <c r="F102">
        <v>7.9156</v>
      </c>
      <c r="G102">
        <v>81</v>
      </c>
      <c r="H102">
        <v>1</v>
      </c>
    </row>
    <row r="103" ht="13.2" customHeight="1" spans="1:8">
      <c r="A103">
        <v>21199</v>
      </c>
      <c r="B103" t="s">
        <v>348</v>
      </c>
      <c r="C103">
        <v>35</v>
      </c>
      <c r="D103">
        <v>2</v>
      </c>
      <c r="E103">
        <v>0</v>
      </c>
      <c r="F103">
        <v>-33</v>
      </c>
      <c r="G103">
        <v>35</v>
      </c>
      <c r="H103">
        <v>17.5</v>
      </c>
    </row>
    <row r="104" ht="13.2" customHeight="1" spans="1:8">
      <c r="A104">
        <v>21201</v>
      </c>
      <c r="B104" t="s">
        <v>350</v>
      </c>
      <c r="C104">
        <v>1054</v>
      </c>
      <c r="D104">
        <v>887</v>
      </c>
      <c r="E104">
        <v>-166.813791</v>
      </c>
      <c r="F104">
        <v>-0.186209000000019</v>
      </c>
      <c r="G104">
        <v>832</v>
      </c>
      <c r="H104">
        <v>0.937993235625705</v>
      </c>
    </row>
    <row r="105" ht="13.2" customHeight="1" spans="1:8">
      <c r="A105">
        <v>21202</v>
      </c>
      <c r="B105" t="s">
        <v>354</v>
      </c>
      <c r="C105">
        <v>367</v>
      </c>
      <c r="D105">
        <v>393</v>
      </c>
      <c r="E105">
        <v>25.696854</v>
      </c>
      <c r="F105">
        <v>0.303145999999998</v>
      </c>
      <c r="G105">
        <v>433</v>
      </c>
      <c r="H105">
        <v>1.10178117048346</v>
      </c>
    </row>
    <row r="106" ht="13.2" customHeight="1" spans="1:8">
      <c r="A106">
        <v>21203</v>
      </c>
      <c r="B106" t="s">
        <v>355</v>
      </c>
      <c r="C106">
        <v>3895</v>
      </c>
      <c r="D106">
        <v>7774</v>
      </c>
      <c r="E106">
        <v>3826.590822</v>
      </c>
      <c r="F106">
        <v>52.4091779999999</v>
      </c>
      <c r="G106">
        <v>7712</v>
      </c>
      <c r="H106">
        <v>0.992024697710316</v>
      </c>
    </row>
    <row r="107" ht="13.2" customHeight="1" spans="1:8">
      <c r="A107">
        <v>21205</v>
      </c>
      <c r="B107" t="s">
        <v>358</v>
      </c>
      <c r="C107">
        <v>3432</v>
      </c>
      <c r="D107">
        <v>1715</v>
      </c>
      <c r="E107">
        <v>-1198.3726</v>
      </c>
      <c r="F107">
        <v>-518.6274</v>
      </c>
      <c r="G107">
        <v>2846</v>
      </c>
      <c r="H107">
        <v>1.65947521865889</v>
      </c>
    </row>
    <row r="108" ht="13.2" customHeight="1" spans="1:7">
      <c r="A108">
        <v>21299</v>
      </c>
      <c r="B108" t="s">
        <v>359</v>
      </c>
      <c r="D108">
        <v>0</v>
      </c>
      <c r="G108">
        <v>619</v>
      </c>
    </row>
    <row r="109" ht="13.2" customHeight="1" spans="1:8">
      <c r="A109">
        <v>21301</v>
      </c>
      <c r="B109" t="s">
        <v>361</v>
      </c>
      <c r="C109">
        <v>2209</v>
      </c>
      <c r="D109">
        <v>6506</v>
      </c>
      <c r="E109">
        <v>4251.059586</v>
      </c>
      <c r="F109">
        <v>45.9404139999997</v>
      </c>
      <c r="G109">
        <v>2985</v>
      </c>
      <c r="H109">
        <v>0.458807254841685</v>
      </c>
    </row>
    <row r="110" ht="13.2" customHeight="1" spans="1:8">
      <c r="A110">
        <v>21302</v>
      </c>
      <c r="B110" t="s">
        <v>370</v>
      </c>
      <c r="C110">
        <v>496</v>
      </c>
      <c r="D110">
        <v>282</v>
      </c>
      <c r="E110">
        <v>-189.313383</v>
      </c>
      <c r="F110">
        <v>-24.686617</v>
      </c>
      <c r="G110">
        <v>180</v>
      </c>
      <c r="H110">
        <v>0.638297872340426</v>
      </c>
    </row>
    <row r="111" ht="13.2" customHeight="1" spans="1:8">
      <c r="A111">
        <v>21303</v>
      </c>
      <c r="B111" t="s">
        <v>377</v>
      </c>
      <c r="C111">
        <v>478</v>
      </c>
      <c r="D111">
        <v>600</v>
      </c>
      <c r="E111">
        <v>125.446024</v>
      </c>
      <c r="F111">
        <v>-3.44602399999999</v>
      </c>
      <c r="G111">
        <v>412</v>
      </c>
      <c r="H111">
        <v>0.686666666666667</v>
      </c>
    </row>
    <row r="112" ht="13.2" customHeight="1" spans="1:8">
      <c r="A112">
        <v>21307</v>
      </c>
      <c r="B112" t="s">
        <v>385</v>
      </c>
      <c r="C112">
        <v>1528</v>
      </c>
      <c r="D112">
        <v>1288</v>
      </c>
      <c r="E112">
        <v>-335</v>
      </c>
      <c r="F112">
        <v>95</v>
      </c>
      <c r="G112">
        <v>1627</v>
      </c>
      <c r="H112">
        <v>1.26319875776398</v>
      </c>
    </row>
    <row r="113" ht="13.2" customHeight="1" spans="1:8">
      <c r="A113">
        <v>21308</v>
      </c>
      <c r="B113" t="s">
        <v>390</v>
      </c>
      <c r="C113">
        <v>20</v>
      </c>
      <c r="D113">
        <v>121</v>
      </c>
      <c r="E113">
        <v>101.41415</v>
      </c>
      <c r="F113">
        <v>-0.414150000000006</v>
      </c>
      <c r="G113">
        <v>113</v>
      </c>
      <c r="H113">
        <v>0.933884297520661</v>
      </c>
    </row>
    <row r="114" ht="13.2" customHeight="1" spans="1:8">
      <c r="A114">
        <v>21399</v>
      </c>
      <c r="B114" t="s">
        <v>393</v>
      </c>
      <c r="C114">
        <v>55</v>
      </c>
      <c r="D114">
        <v>95</v>
      </c>
      <c r="E114">
        <v>0</v>
      </c>
      <c r="F114">
        <v>40</v>
      </c>
      <c r="G114">
        <v>59</v>
      </c>
      <c r="H114">
        <v>0.621052631578947</v>
      </c>
    </row>
    <row r="115" ht="13.2" customHeight="1" spans="1:8">
      <c r="A115">
        <v>21401</v>
      </c>
      <c r="B115" t="s">
        <v>395</v>
      </c>
      <c r="C115">
        <v>2110</v>
      </c>
      <c r="D115">
        <v>4442</v>
      </c>
      <c r="E115">
        <v>2331.790665</v>
      </c>
      <c r="F115">
        <v>0.20933500000001</v>
      </c>
      <c r="G115">
        <v>4602</v>
      </c>
      <c r="H115">
        <v>1.03601981089599</v>
      </c>
    </row>
    <row r="116" ht="13.2" customHeight="1" spans="1:8">
      <c r="A116">
        <v>21404</v>
      </c>
      <c r="B116" t="s">
        <v>399</v>
      </c>
      <c r="D116">
        <v>76</v>
      </c>
      <c r="E116">
        <v>0</v>
      </c>
      <c r="F116">
        <v>76</v>
      </c>
      <c r="G116">
        <v>76</v>
      </c>
      <c r="H116">
        <v>1</v>
      </c>
    </row>
    <row r="117" ht="13.2" customHeight="1" spans="1:8">
      <c r="A117">
        <v>21501</v>
      </c>
      <c r="B117" t="s">
        <v>403</v>
      </c>
      <c r="C117">
        <v>7</v>
      </c>
      <c r="D117">
        <v>7</v>
      </c>
      <c r="E117">
        <v>0</v>
      </c>
      <c r="F117">
        <v>0</v>
      </c>
      <c r="G117">
        <v>7</v>
      </c>
      <c r="H117">
        <v>1</v>
      </c>
    </row>
    <row r="118" ht="13.2" customHeight="1" spans="1:8">
      <c r="A118">
        <v>21502</v>
      </c>
      <c r="B118" t="s">
        <v>404</v>
      </c>
      <c r="D118">
        <v>800</v>
      </c>
      <c r="E118">
        <v>0</v>
      </c>
      <c r="F118">
        <v>800</v>
      </c>
      <c r="G118">
        <v>800</v>
      </c>
      <c r="H118">
        <v>1</v>
      </c>
    </row>
    <row r="119" ht="13.2" customHeight="1" spans="1:7">
      <c r="A119">
        <v>21503</v>
      </c>
      <c r="B119" t="s">
        <v>406</v>
      </c>
      <c r="G119">
        <v>0</v>
      </c>
    </row>
    <row r="120" ht="13.2" customHeight="1" spans="1:8">
      <c r="A120">
        <v>21505</v>
      </c>
      <c r="B120" t="s">
        <v>407</v>
      </c>
      <c r="C120">
        <v>178</v>
      </c>
      <c r="D120">
        <v>193</v>
      </c>
      <c r="E120">
        <v>14.512324</v>
      </c>
      <c r="F120">
        <v>0.487676</v>
      </c>
      <c r="G120">
        <v>184</v>
      </c>
      <c r="H120">
        <v>0.953367875647668</v>
      </c>
    </row>
    <row r="121" ht="13.2" customHeight="1" spans="1:8">
      <c r="A121">
        <v>21508</v>
      </c>
      <c r="B121" t="s">
        <v>410</v>
      </c>
      <c r="C121">
        <v>408</v>
      </c>
      <c r="D121">
        <v>29</v>
      </c>
      <c r="E121">
        <v>-399</v>
      </c>
      <c r="F121">
        <v>20</v>
      </c>
      <c r="G121">
        <v>29</v>
      </c>
      <c r="H121">
        <v>1</v>
      </c>
    </row>
    <row r="122" ht="13.2" customHeight="1" spans="1:8">
      <c r="A122">
        <v>21602</v>
      </c>
      <c r="B122" t="s">
        <v>413</v>
      </c>
      <c r="C122">
        <v>112</v>
      </c>
      <c r="D122">
        <v>70</v>
      </c>
      <c r="E122">
        <v>-71.43933</v>
      </c>
      <c r="F122">
        <v>29.43933</v>
      </c>
      <c r="G122">
        <v>70</v>
      </c>
      <c r="H122">
        <v>1</v>
      </c>
    </row>
    <row r="123" ht="13.2" customHeight="1" spans="1:8">
      <c r="A123">
        <v>21606</v>
      </c>
      <c r="B123" t="s">
        <v>415</v>
      </c>
      <c r="C123">
        <v>50</v>
      </c>
      <c r="D123">
        <v>60</v>
      </c>
      <c r="E123">
        <v>0</v>
      </c>
      <c r="F123">
        <v>10</v>
      </c>
      <c r="G123">
        <v>60</v>
      </c>
      <c r="H123">
        <v>1</v>
      </c>
    </row>
    <row r="124" ht="13.2" customHeight="1" spans="1:8">
      <c r="A124">
        <v>22001</v>
      </c>
      <c r="B124" t="s">
        <v>418</v>
      </c>
      <c r="C124">
        <v>246</v>
      </c>
      <c r="D124">
        <v>136</v>
      </c>
      <c r="E124">
        <v>-110.00233</v>
      </c>
      <c r="F124">
        <v>0.00233000000000061</v>
      </c>
      <c r="G124">
        <v>121</v>
      </c>
      <c r="H124">
        <v>0.889705882352941</v>
      </c>
    </row>
    <row r="125" ht="13.2" customHeight="1" spans="1:8">
      <c r="A125">
        <v>22101</v>
      </c>
      <c r="B125" t="s">
        <v>421</v>
      </c>
      <c r="C125">
        <v>28</v>
      </c>
      <c r="D125">
        <v>2986</v>
      </c>
      <c r="E125">
        <v>2957.5351</v>
      </c>
      <c r="F125">
        <v>0.464899999999943</v>
      </c>
      <c r="G125">
        <v>4181</v>
      </c>
      <c r="H125">
        <v>1.40020093770931</v>
      </c>
    </row>
    <row r="126" ht="13.2" customHeight="1" spans="1:8">
      <c r="A126">
        <v>22102</v>
      </c>
      <c r="B126" t="s">
        <v>424</v>
      </c>
      <c r="C126">
        <v>943</v>
      </c>
      <c r="D126">
        <v>977</v>
      </c>
      <c r="E126">
        <v>136</v>
      </c>
      <c r="F126">
        <v>-102</v>
      </c>
      <c r="G126">
        <v>892</v>
      </c>
      <c r="H126">
        <v>0.912998976458547</v>
      </c>
    </row>
    <row r="127" ht="13.2" customHeight="1" spans="1:8">
      <c r="A127">
        <v>22204</v>
      </c>
      <c r="B127" t="s">
        <v>427</v>
      </c>
      <c r="C127">
        <v>69</v>
      </c>
      <c r="D127">
        <v>15</v>
      </c>
      <c r="E127">
        <v>-54.145976</v>
      </c>
      <c r="F127">
        <v>0.145975999999997</v>
      </c>
      <c r="G127">
        <v>57</v>
      </c>
      <c r="H127">
        <v>3.8</v>
      </c>
    </row>
    <row r="128" ht="13.2" customHeight="1" spans="1:8">
      <c r="A128">
        <v>22205</v>
      </c>
      <c r="B128" t="s">
        <v>429</v>
      </c>
      <c r="D128">
        <v>169</v>
      </c>
      <c r="E128">
        <v>169</v>
      </c>
      <c r="F128">
        <v>0</v>
      </c>
      <c r="G128">
        <v>169</v>
      </c>
      <c r="H128">
        <v>1</v>
      </c>
    </row>
    <row r="129" ht="13.2" customHeight="1" spans="1:8">
      <c r="A129">
        <v>22401</v>
      </c>
      <c r="B129" t="s">
        <v>432</v>
      </c>
      <c r="C129">
        <v>303</v>
      </c>
      <c r="D129">
        <v>339</v>
      </c>
      <c r="E129">
        <v>-6.402063</v>
      </c>
      <c r="F129">
        <v>42.402063</v>
      </c>
      <c r="G129">
        <v>311</v>
      </c>
      <c r="H129">
        <v>0.91740412979351</v>
      </c>
    </row>
    <row r="130" ht="13.2" customHeight="1" spans="1:8">
      <c r="A130">
        <v>22402</v>
      </c>
      <c r="B130" t="s">
        <v>436</v>
      </c>
      <c r="C130">
        <v>679</v>
      </c>
      <c r="D130">
        <v>668</v>
      </c>
      <c r="E130">
        <v>-11.35</v>
      </c>
      <c r="F130">
        <v>0.35</v>
      </c>
      <c r="G130">
        <v>668</v>
      </c>
      <c r="H130">
        <v>1</v>
      </c>
    </row>
    <row r="131" ht="13.2" customHeight="1" spans="1:8">
      <c r="A131">
        <v>22999</v>
      </c>
      <c r="B131" t="s">
        <v>439</v>
      </c>
      <c r="D131">
        <v>17979</v>
      </c>
      <c r="E131">
        <v>0</v>
      </c>
      <c r="F131">
        <v>17979</v>
      </c>
      <c r="G131">
        <v>17979</v>
      </c>
      <c r="H131">
        <v>1</v>
      </c>
    </row>
    <row r="132" ht="13.2" customHeight="1" spans="1:8">
      <c r="A132">
        <v>23203</v>
      </c>
      <c r="B132" t="s">
        <v>441</v>
      </c>
      <c r="C132">
        <v>1195</v>
      </c>
      <c r="D132">
        <v>1024</v>
      </c>
      <c r="E132">
        <v>-170.706806</v>
      </c>
      <c r="F132">
        <v>-0.293194</v>
      </c>
      <c r="G132">
        <v>1161</v>
      </c>
      <c r="H132">
        <v>1.1337890625</v>
      </c>
    </row>
    <row r="133" ht="13.2" customHeight="1" spans="1:8">
      <c r="A133">
        <v>23303</v>
      </c>
      <c r="B133" t="s">
        <v>444</v>
      </c>
      <c r="D133">
        <v>11</v>
      </c>
      <c r="G133">
        <v>11</v>
      </c>
      <c r="H133">
        <v>1</v>
      </c>
    </row>
    <row r="134" ht="13.2" customHeight="1" spans="1:8">
      <c r="A134">
        <v>2010101</v>
      </c>
      <c r="B134" t="s">
        <v>97</v>
      </c>
      <c r="C134">
        <v>345</v>
      </c>
      <c r="D134">
        <v>332</v>
      </c>
      <c r="E134">
        <v>-12.818441</v>
      </c>
      <c r="F134">
        <v>-0.181558999999993</v>
      </c>
      <c r="G134">
        <v>353</v>
      </c>
      <c r="H134">
        <v>1.06325301204819</v>
      </c>
    </row>
    <row r="135" ht="13.2" customHeight="1" spans="1:8">
      <c r="A135">
        <v>2010102</v>
      </c>
      <c r="B135" t="s">
        <v>98</v>
      </c>
      <c r="C135">
        <v>37</v>
      </c>
      <c r="D135">
        <v>100</v>
      </c>
      <c r="E135">
        <v>63.354317</v>
      </c>
      <c r="F135">
        <v>-0.354317000000002</v>
      </c>
      <c r="G135">
        <v>99</v>
      </c>
      <c r="H135">
        <v>0.99</v>
      </c>
    </row>
    <row r="136" ht="13.2" customHeight="1" spans="1:8">
      <c r="A136">
        <v>2010104</v>
      </c>
      <c r="B136" t="s">
        <v>99</v>
      </c>
      <c r="C136">
        <v>16</v>
      </c>
      <c r="D136">
        <v>11</v>
      </c>
      <c r="E136">
        <v>-5</v>
      </c>
      <c r="F136">
        <v>0</v>
      </c>
      <c r="G136">
        <v>11</v>
      </c>
      <c r="H136">
        <v>1</v>
      </c>
    </row>
    <row r="137" ht="13.2" customHeight="1" spans="1:8">
      <c r="A137">
        <v>2010201</v>
      </c>
      <c r="B137" t="s">
        <v>97</v>
      </c>
      <c r="C137">
        <v>229</v>
      </c>
      <c r="D137">
        <v>239</v>
      </c>
      <c r="E137">
        <v>10.285312</v>
      </c>
      <c r="F137">
        <v>-0.285311999999998</v>
      </c>
      <c r="G137">
        <v>263</v>
      </c>
      <c r="H137">
        <v>1.10041841004184</v>
      </c>
    </row>
    <row r="138" ht="13.2" customHeight="1" spans="1:8">
      <c r="A138">
        <v>2010202</v>
      </c>
      <c r="B138" t="s">
        <v>98</v>
      </c>
      <c r="C138">
        <v>44</v>
      </c>
      <c r="D138">
        <v>52</v>
      </c>
      <c r="E138">
        <v>7.7832</v>
      </c>
      <c r="F138">
        <v>0.216799999999999</v>
      </c>
      <c r="G138">
        <v>52</v>
      </c>
      <c r="H138">
        <v>1</v>
      </c>
    </row>
    <row r="139" ht="13.2" customHeight="1" spans="1:8">
      <c r="A139">
        <v>2010203</v>
      </c>
      <c r="B139" t="s">
        <v>101</v>
      </c>
      <c r="C139">
        <v>28</v>
      </c>
      <c r="D139">
        <v>21</v>
      </c>
      <c r="E139">
        <v>-7.444</v>
      </c>
      <c r="F139">
        <v>0.444</v>
      </c>
      <c r="G139">
        <v>20</v>
      </c>
      <c r="H139">
        <v>0.952380952380952</v>
      </c>
    </row>
    <row r="140" ht="13.2" customHeight="1" spans="1:8">
      <c r="A140">
        <v>2010204</v>
      </c>
      <c r="B140" t="s">
        <v>102</v>
      </c>
      <c r="C140">
        <v>16</v>
      </c>
      <c r="D140">
        <v>11</v>
      </c>
      <c r="E140">
        <v>-5</v>
      </c>
      <c r="F140">
        <v>0</v>
      </c>
      <c r="G140">
        <v>11</v>
      </c>
      <c r="H140">
        <v>1</v>
      </c>
    </row>
    <row r="141" ht="13.2" customHeight="1" spans="1:8">
      <c r="A141">
        <v>2010205</v>
      </c>
      <c r="B141" t="s">
        <v>103</v>
      </c>
      <c r="C141">
        <v>4</v>
      </c>
      <c r="D141">
        <v>1</v>
      </c>
      <c r="E141">
        <v>-3</v>
      </c>
      <c r="F141">
        <v>0</v>
      </c>
      <c r="G141">
        <v>1</v>
      </c>
      <c r="H141">
        <v>1</v>
      </c>
    </row>
    <row r="142" ht="13.2" customHeight="1" spans="1:8">
      <c r="A142">
        <v>2010301</v>
      </c>
      <c r="B142" t="s">
        <v>97</v>
      </c>
      <c r="C142">
        <v>3218</v>
      </c>
      <c r="D142">
        <v>1246</v>
      </c>
      <c r="E142">
        <v>-6.7050370000002</v>
      </c>
      <c r="F142">
        <v>-1965.294963</v>
      </c>
      <c r="G142">
        <v>3539</v>
      </c>
      <c r="H142">
        <v>2.84028892455859</v>
      </c>
    </row>
    <row r="143" ht="13.2" customHeight="1" spans="1:8">
      <c r="A143">
        <v>2010302</v>
      </c>
      <c r="B143" t="s">
        <v>98</v>
      </c>
      <c r="C143">
        <v>1156</v>
      </c>
      <c r="D143">
        <v>777</v>
      </c>
      <c r="E143">
        <v>3.73751800000002</v>
      </c>
      <c r="F143">
        <v>-382.737518</v>
      </c>
      <c r="G143">
        <v>1278</v>
      </c>
      <c r="H143">
        <v>1.64478764478764</v>
      </c>
    </row>
    <row r="144" ht="13.2" customHeight="1" spans="1:8">
      <c r="A144">
        <v>2010303</v>
      </c>
      <c r="B144" t="s">
        <v>101</v>
      </c>
      <c r="C144">
        <v>2114</v>
      </c>
      <c r="D144">
        <v>1289</v>
      </c>
      <c r="E144">
        <v>-825.132294</v>
      </c>
      <c r="F144">
        <v>0.132294000000002</v>
      </c>
      <c r="G144">
        <v>1451</v>
      </c>
      <c r="H144">
        <v>1.12567882079131</v>
      </c>
    </row>
    <row r="145" ht="13.2" customHeight="1" spans="1:8">
      <c r="A145">
        <v>2010305</v>
      </c>
      <c r="B145" t="s">
        <v>105</v>
      </c>
      <c r="C145">
        <v>5</v>
      </c>
      <c r="D145">
        <v>13</v>
      </c>
      <c r="E145">
        <v>8.349</v>
      </c>
      <c r="F145">
        <v>-0.349</v>
      </c>
      <c r="G145">
        <v>14</v>
      </c>
      <c r="H145">
        <v>1.07692307692308</v>
      </c>
    </row>
    <row r="146" ht="13.2" customHeight="1" spans="1:8">
      <c r="A146">
        <v>2010308</v>
      </c>
      <c r="B146" t="s">
        <v>106</v>
      </c>
      <c r="C146">
        <v>466</v>
      </c>
      <c r="D146">
        <v>364</v>
      </c>
      <c r="E146">
        <v>-0.37152900000001</v>
      </c>
      <c r="F146">
        <v>-101.628471</v>
      </c>
      <c r="G146">
        <v>362</v>
      </c>
      <c r="H146">
        <v>0.994505494505495</v>
      </c>
    </row>
    <row r="147" ht="13.2" customHeight="1" spans="1:8">
      <c r="A147">
        <v>2010350</v>
      </c>
      <c r="B147" t="s">
        <v>107</v>
      </c>
      <c r="C147">
        <v>141</v>
      </c>
      <c r="D147">
        <v>149</v>
      </c>
      <c r="E147">
        <v>7.653023</v>
      </c>
      <c r="F147">
        <v>0.346977000000003</v>
      </c>
      <c r="G147">
        <v>166</v>
      </c>
      <c r="H147">
        <v>1.11409395973154</v>
      </c>
    </row>
    <row r="148" ht="13.2" customHeight="1" spans="1:8">
      <c r="A148">
        <v>2010399</v>
      </c>
      <c r="B148" t="s">
        <v>108</v>
      </c>
      <c r="C148">
        <v>104</v>
      </c>
      <c r="D148">
        <v>81</v>
      </c>
      <c r="E148">
        <v>-24.974</v>
      </c>
      <c r="F148">
        <v>1.974</v>
      </c>
      <c r="G148">
        <v>86</v>
      </c>
      <c r="H148">
        <v>1.06172839506173</v>
      </c>
    </row>
    <row r="149" ht="13.2" customHeight="1" spans="1:8">
      <c r="A149">
        <v>2010401</v>
      </c>
      <c r="B149" t="s">
        <v>97</v>
      </c>
      <c r="C149">
        <v>228</v>
      </c>
      <c r="D149">
        <v>200</v>
      </c>
      <c r="E149">
        <v>-27.760997</v>
      </c>
      <c r="F149">
        <v>-0.239002999999997</v>
      </c>
      <c r="G149">
        <v>213</v>
      </c>
      <c r="H149">
        <v>1.065</v>
      </c>
    </row>
    <row r="150" ht="13.2" customHeight="1" spans="1:8">
      <c r="A150">
        <v>2010402</v>
      </c>
      <c r="B150" t="s">
        <v>98</v>
      </c>
      <c r="C150">
        <v>124</v>
      </c>
      <c r="D150">
        <v>127</v>
      </c>
      <c r="E150">
        <v>2.518</v>
      </c>
      <c r="F150">
        <v>0.482</v>
      </c>
      <c r="G150">
        <v>123</v>
      </c>
      <c r="H150">
        <v>0.968503937007874</v>
      </c>
    </row>
    <row r="151" ht="13.2" customHeight="1" spans="1:8">
      <c r="A151">
        <v>2010406</v>
      </c>
      <c r="B151" t="s">
        <v>110</v>
      </c>
      <c r="C151">
        <v>178</v>
      </c>
      <c r="D151">
        <v>168</v>
      </c>
      <c r="E151">
        <v>-10.42</v>
      </c>
      <c r="F151">
        <v>0.42</v>
      </c>
      <c r="G151">
        <v>200</v>
      </c>
      <c r="H151">
        <v>1.19047619047619</v>
      </c>
    </row>
    <row r="152" ht="13.2" customHeight="1" spans="1:8">
      <c r="A152">
        <v>2010408</v>
      </c>
      <c r="B152" t="s">
        <v>111</v>
      </c>
      <c r="C152">
        <v>1</v>
      </c>
      <c r="D152">
        <v>1</v>
      </c>
      <c r="E152">
        <v>-0.4</v>
      </c>
      <c r="F152">
        <v>0.4</v>
      </c>
      <c r="G152">
        <v>1</v>
      </c>
      <c r="H152">
        <v>1</v>
      </c>
    </row>
    <row r="153" ht="13.2" customHeight="1" spans="1:8">
      <c r="A153">
        <v>2010499</v>
      </c>
      <c r="B153" t="s">
        <v>112</v>
      </c>
      <c r="D153">
        <v>29</v>
      </c>
      <c r="E153">
        <v>19.4264</v>
      </c>
      <c r="F153">
        <v>9.5736</v>
      </c>
      <c r="G153">
        <v>19</v>
      </c>
      <c r="H153">
        <v>0.655172413793103</v>
      </c>
    </row>
    <row r="154" ht="13.2" customHeight="1" spans="1:8">
      <c r="A154">
        <v>2010501</v>
      </c>
      <c r="B154" t="s">
        <v>97</v>
      </c>
      <c r="C154">
        <v>94</v>
      </c>
      <c r="D154">
        <v>98</v>
      </c>
      <c r="E154">
        <v>4.208682</v>
      </c>
      <c r="F154">
        <v>-0.208682</v>
      </c>
      <c r="G154">
        <v>105</v>
      </c>
      <c r="H154">
        <v>1.07142857142857</v>
      </c>
    </row>
    <row r="155" ht="13.2" customHeight="1" spans="1:8">
      <c r="A155">
        <v>2010502</v>
      </c>
      <c r="B155" t="s">
        <v>98</v>
      </c>
      <c r="C155">
        <v>19</v>
      </c>
      <c r="D155">
        <v>28</v>
      </c>
      <c r="E155">
        <v>8.82548</v>
      </c>
      <c r="F155">
        <v>0.174519999999999</v>
      </c>
      <c r="G155">
        <v>27</v>
      </c>
      <c r="H155">
        <v>0.964285714285714</v>
      </c>
    </row>
    <row r="156" ht="13.2" customHeight="1" spans="1:8">
      <c r="A156">
        <v>2010505</v>
      </c>
      <c r="B156" t="s">
        <v>114</v>
      </c>
      <c r="C156">
        <v>25</v>
      </c>
      <c r="D156">
        <v>25</v>
      </c>
      <c r="E156">
        <v>0.399999999999999</v>
      </c>
      <c r="F156">
        <v>-0.399999999999999</v>
      </c>
      <c r="G156">
        <v>24</v>
      </c>
      <c r="H156">
        <v>0.96</v>
      </c>
    </row>
    <row r="157" ht="13.2" customHeight="1" spans="1:8">
      <c r="A157">
        <v>2010507</v>
      </c>
      <c r="B157" t="s">
        <v>115</v>
      </c>
      <c r="C157">
        <v>26</v>
      </c>
      <c r="D157">
        <v>97</v>
      </c>
      <c r="E157">
        <v>70.59</v>
      </c>
      <c r="F157">
        <v>0.409999999999997</v>
      </c>
      <c r="G157">
        <v>95</v>
      </c>
      <c r="H157">
        <v>0.979381443298969</v>
      </c>
    </row>
    <row r="158" ht="13.2" customHeight="1" spans="1:8">
      <c r="A158">
        <v>2010601</v>
      </c>
      <c r="B158" t="s">
        <v>97</v>
      </c>
      <c r="C158">
        <v>146</v>
      </c>
      <c r="D158">
        <v>148</v>
      </c>
      <c r="E158">
        <v>1.59771599999999</v>
      </c>
      <c r="F158">
        <v>0.40228400000001</v>
      </c>
      <c r="G158">
        <v>160</v>
      </c>
      <c r="H158">
        <v>1.08108108108108</v>
      </c>
    </row>
    <row r="159" ht="13.2" customHeight="1" spans="1:8">
      <c r="A159">
        <v>2010602</v>
      </c>
      <c r="B159" t="s">
        <v>98</v>
      </c>
      <c r="C159">
        <v>75</v>
      </c>
      <c r="D159">
        <v>51</v>
      </c>
      <c r="E159">
        <v>-23.69</v>
      </c>
      <c r="F159">
        <v>-0.309999999999999</v>
      </c>
      <c r="G159">
        <v>48</v>
      </c>
      <c r="H159">
        <v>0.941176470588235</v>
      </c>
    </row>
    <row r="160" ht="13.2" customHeight="1" spans="1:8">
      <c r="A160">
        <v>2010607</v>
      </c>
      <c r="B160" t="s">
        <v>117</v>
      </c>
      <c r="C160">
        <v>13</v>
      </c>
      <c r="D160">
        <v>13</v>
      </c>
      <c r="E160">
        <v>-0.288</v>
      </c>
      <c r="F160">
        <v>0.288</v>
      </c>
      <c r="G160">
        <v>8</v>
      </c>
      <c r="H160">
        <v>0.615384615384615</v>
      </c>
    </row>
    <row r="161" ht="13.2" customHeight="1" spans="1:8">
      <c r="A161">
        <v>2010608</v>
      </c>
      <c r="B161" t="s">
        <v>118</v>
      </c>
      <c r="C161">
        <v>567</v>
      </c>
      <c r="D161">
        <v>667</v>
      </c>
      <c r="E161">
        <v>100.243808</v>
      </c>
      <c r="F161">
        <v>-0.243807999999945</v>
      </c>
      <c r="G161">
        <v>448</v>
      </c>
      <c r="H161">
        <v>0.671664167916042</v>
      </c>
    </row>
    <row r="162" ht="13.2" customHeight="1" spans="1:8">
      <c r="A162">
        <v>2010650</v>
      </c>
      <c r="B162" t="s">
        <v>107</v>
      </c>
      <c r="C162">
        <v>100</v>
      </c>
      <c r="D162">
        <v>103</v>
      </c>
      <c r="E162">
        <v>3.228422</v>
      </c>
      <c r="F162">
        <v>-0.228421999999998</v>
      </c>
      <c r="G162">
        <v>111</v>
      </c>
      <c r="H162">
        <v>1.07766990291262</v>
      </c>
    </row>
    <row r="163" ht="13.2" customHeight="1" spans="1:8">
      <c r="A163">
        <v>2010699</v>
      </c>
      <c r="B163" t="s">
        <v>119</v>
      </c>
      <c r="C163">
        <v>17</v>
      </c>
      <c r="D163">
        <v>9</v>
      </c>
      <c r="E163">
        <v>-7.9</v>
      </c>
      <c r="F163">
        <v>-0.0999999999999996</v>
      </c>
      <c r="G163">
        <v>5</v>
      </c>
      <c r="H163">
        <v>0.555555555555556</v>
      </c>
    </row>
    <row r="164" ht="13.2" customHeight="1" spans="1:8">
      <c r="A164">
        <v>2010702</v>
      </c>
      <c r="B164" t="s">
        <v>98</v>
      </c>
      <c r="C164">
        <v>970</v>
      </c>
      <c r="D164">
        <v>970</v>
      </c>
      <c r="E164">
        <v>0</v>
      </c>
      <c r="F164">
        <v>0</v>
      </c>
      <c r="G164">
        <v>850</v>
      </c>
      <c r="H164">
        <v>0.876288659793814</v>
      </c>
    </row>
    <row r="165" ht="13.2" customHeight="1" spans="1:8">
      <c r="A165">
        <v>2010801</v>
      </c>
      <c r="B165" t="s">
        <v>97</v>
      </c>
      <c r="C165">
        <v>85</v>
      </c>
      <c r="D165">
        <v>81</v>
      </c>
      <c r="E165">
        <v>-4.124641</v>
      </c>
      <c r="F165">
        <v>0.124641</v>
      </c>
      <c r="G165">
        <v>85</v>
      </c>
      <c r="H165">
        <v>1.04938271604938</v>
      </c>
    </row>
    <row r="166" ht="13.2" customHeight="1" spans="1:8">
      <c r="A166">
        <v>2010804</v>
      </c>
      <c r="B166" t="s">
        <v>122</v>
      </c>
      <c r="C166">
        <v>247</v>
      </c>
      <c r="D166">
        <v>244</v>
      </c>
      <c r="E166">
        <v>-2.69</v>
      </c>
      <c r="F166">
        <v>-0.31</v>
      </c>
      <c r="G166">
        <v>244</v>
      </c>
      <c r="H166">
        <v>1</v>
      </c>
    </row>
    <row r="167" ht="13.2" customHeight="1" spans="1:8">
      <c r="A167">
        <v>2011101</v>
      </c>
      <c r="B167" t="s">
        <v>97</v>
      </c>
      <c r="C167">
        <v>346</v>
      </c>
      <c r="D167">
        <v>366</v>
      </c>
      <c r="E167">
        <v>20.14439</v>
      </c>
      <c r="F167">
        <v>-0.144389999999991</v>
      </c>
      <c r="G167">
        <v>418</v>
      </c>
      <c r="H167">
        <v>1.14207650273224</v>
      </c>
    </row>
    <row r="168" ht="13.2" customHeight="1" spans="1:8">
      <c r="A168">
        <v>2011102</v>
      </c>
      <c r="B168" t="s">
        <v>98</v>
      </c>
      <c r="C168">
        <v>25</v>
      </c>
      <c r="D168">
        <v>30</v>
      </c>
      <c r="E168">
        <v>5.2688</v>
      </c>
      <c r="F168">
        <v>-0.268799999999999</v>
      </c>
      <c r="G168">
        <v>30</v>
      </c>
      <c r="H168">
        <v>1</v>
      </c>
    </row>
    <row r="169" ht="13.2" customHeight="1" spans="1:8">
      <c r="A169">
        <v>2011104</v>
      </c>
      <c r="B169" t="s">
        <v>124</v>
      </c>
      <c r="C169">
        <v>81</v>
      </c>
      <c r="D169">
        <v>81</v>
      </c>
      <c r="E169">
        <v>-0.5</v>
      </c>
      <c r="F169">
        <v>0.5</v>
      </c>
      <c r="G169">
        <v>81</v>
      </c>
      <c r="H169">
        <v>1</v>
      </c>
    </row>
    <row r="170" ht="13.2" customHeight="1" spans="1:8">
      <c r="A170">
        <v>2011106</v>
      </c>
      <c r="B170" t="s">
        <v>125</v>
      </c>
      <c r="C170">
        <v>64</v>
      </c>
      <c r="D170">
        <v>144</v>
      </c>
      <c r="E170">
        <v>80.17293</v>
      </c>
      <c r="F170">
        <v>-0.172930000000008</v>
      </c>
      <c r="G170">
        <v>147</v>
      </c>
      <c r="H170">
        <v>1.02083333333333</v>
      </c>
    </row>
    <row r="171" ht="13.2" customHeight="1" spans="1:8">
      <c r="A171">
        <v>2011199</v>
      </c>
      <c r="B171" t="s">
        <v>126</v>
      </c>
      <c r="C171">
        <v>40</v>
      </c>
      <c r="D171">
        <v>30</v>
      </c>
      <c r="E171">
        <v>-9.8362</v>
      </c>
      <c r="F171">
        <v>-0.1638</v>
      </c>
      <c r="G171">
        <v>28</v>
      </c>
      <c r="H171">
        <v>0.933333333333333</v>
      </c>
    </row>
    <row r="172" ht="13.2" customHeight="1" spans="1:8">
      <c r="A172">
        <v>2011301</v>
      </c>
      <c r="B172" t="s">
        <v>97</v>
      </c>
      <c r="C172">
        <v>18</v>
      </c>
      <c r="D172">
        <v>33</v>
      </c>
      <c r="E172">
        <v>14.907552</v>
      </c>
      <c r="F172">
        <v>0.092448000000001</v>
      </c>
      <c r="G172">
        <v>35</v>
      </c>
      <c r="H172">
        <v>1.06060606060606</v>
      </c>
    </row>
    <row r="173" ht="13.2" customHeight="1" spans="1:8">
      <c r="A173">
        <v>2011302</v>
      </c>
      <c r="B173" t="s">
        <v>98</v>
      </c>
      <c r="C173">
        <v>6</v>
      </c>
      <c r="D173">
        <v>13</v>
      </c>
      <c r="E173">
        <v>6.629408</v>
      </c>
      <c r="F173">
        <v>0.370592</v>
      </c>
      <c r="G173">
        <v>13</v>
      </c>
      <c r="H173">
        <v>1</v>
      </c>
    </row>
    <row r="174" ht="13.2" customHeight="1" spans="1:8">
      <c r="A174">
        <v>2011308</v>
      </c>
      <c r="B174" t="s">
        <v>128</v>
      </c>
      <c r="C174">
        <v>204</v>
      </c>
      <c r="D174">
        <v>179</v>
      </c>
      <c r="E174">
        <v>-24.792742</v>
      </c>
      <c r="F174">
        <v>-0.207258000000003</v>
      </c>
      <c r="G174">
        <v>170</v>
      </c>
      <c r="H174">
        <v>0.949720670391061</v>
      </c>
    </row>
    <row r="175" ht="13.2" customHeight="1" spans="1:8">
      <c r="A175">
        <v>2012304</v>
      </c>
      <c r="B175" t="s">
        <v>130</v>
      </c>
      <c r="C175">
        <v>4</v>
      </c>
      <c r="D175">
        <v>4</v>
      </c>
      <c r="E175">
        <v>0</v>
      </c>
      <c r="F175">
        <v>0</v>
      </c>
      <c r="G175">
        <v>4</v>
      </c>
      <c r="H175">
        <v>1</v>
      </c>
    </row>
    <row r="176" ht="13.2" customHeight="1" spans="1:8">
      <c r="A176">
        <v>2012502</v>
      </c>
      <c r="B176" t="s">
        <v>98</v>
      </c>
      <c r="C176">
        <v>5</v>
      </c>
      <c r="D176">
        <v>5</v>
      </c>
      <c r="E176">
        <v>-0.2</v>
      </c>
      <c r="F176">
        <v>0.2</v>
      </c>
      <c r="G176">
        <v>5</v>
      </c>
      <c r="H176">
        <v>1</v>
      </c>
    </row>
    <row r="177" ht="13.2" customHeight="1" spans="1:8">
      <c r="A177">
        <v>2012604</v>
      </c>
      <c r="B177" t="s">
        <v>133</v>
      </c>
      <c r="C177">
        <v>85</v>
      </c>
      <c r="D177">
        <v>101</v>
      </c>
      <c r="E177">
        <v>16.451155</v>
      </c>
      <c r="F177">
        <v>-0.451155</v>
      </c>
      <c r="G177">
        <v>114</v>
      </c>
      <c r="H177">
        <v>1.12871287128713</v>
      </c>
    </row>
    <row r="178" ht="13.2" customHeight="1" spans="1:8">
      <c r="A178">
        <v>2012801</v>
      </c>
      <c r="B178" t="s">
        <v>97</v>
      </c>
      <c r="C178">
        <v>47</v>
      </c>
      <c r="D178">
        <v>51</v>
      </c>
      <c r="E178">
        <v>3.593407</v>
      </c>
      <c r="F178">
        <v>0.406593000000001</v>
      </c>
      <c r="G178">
        <v>53</v>
      </c>
      <c r="H178">
        <v>1.03921568627451</v>
      </c>
    </row>
    <row r="179" ht="13.2" customHeight="1" spans="1:8">
      <c r="A179">
        <v>2012899</v>
      </c>
      <c r="B179" t="s">
        <v>135</v>
      </c>
      <c r="D179">
        <v>5</v>
      </c>
      <c r="G179">
        <v>5</v>
      </c>
      <c r="H179">
        <v>1</v>
      </c>
    </row>
    <row r="180" ht="13.2" customHeight="1" spans="1:8">
      <c r="A180">
        <v>2012901</v>
      </c>
      <c r="B180" t="s">
        <v>97</v>
      </c>
      <c r="C180">
        <v>157</v>
      </c>
      <c r="D180">
        <v>174</v>
      </c>
      <c r="E180">
        <v>16.772148</v>
      </c>
      <c r="F180">
        <v>0.227852000000009</v>
      </c>
      <c r="G180">
        <v>179</v>
      </c>
      <c r="H180">
        <v>1.02873563218391</v>
      </c>
    </row>
    <row r="181" ht="13.2" customHeight="1" spans="1:8">
      <c r="A181">
        <v>2012902</v>
      </c>
      <c r="B181" t="s">
        <v>98</v>
      </c>
      <c r="C181">
        <v>18</v>
      </c>
      <c r="D181">
        <v>48</v>
      </c>
      <c r="E181">
        <v>29.5564</v>
      </c>
      <c r="F181">
        <v>0.4436</v>
      </c>
      <c r="G181">
        <v>47</v>
      </c>
      <c r="H181">
        <v>0.979166666666667</v>
      </c>
    </row>
    <row r="182" ht="13.2" customHeight="1" spans="1:8">
      <c r="A182">
        <v>2012999</v>
      </c>
      <c r="B182" t="s">
        <v>137</v>
      </c>
      <c r="C182">
        <v>2</v>
      </c>
      <c r="D182">
        <v>4</v>
      </c>
      <c r="E182">
        <v>0.15</v>
      </c>
      <c r="F182">
        <v>1.85</v>
      </c>
      <c r="G182">
        <v>2</v>
      </c>
      <c r="H182">
        <v>0.5</v>
      </c>
    </row>
    <row r="183" ht="13.2" customHeight="1" spans="1:8">
      <c r="A183">
        <v>2013101</v>
      </c>
      <c r="B183" t="s">
        <v>97</v>
      </c>
      <c r="C183">
        <v>177</v>
      </c>
      <c r="D183">
        <v>173</v>
      </c>
      <c r="E183">
        <v>-4.19982300000001</v>
      </c>
      <c r="F183">
        <v>0.19982300000001</v>
      </c>
      <c r="G183">
        <v>192</v>
      </c>
      <c r="H183">
        <v>1.10982658959538</v>
      </c>
    </row>
    <row r="184" ht="13.2" customHeight="1" spans="1:8">
      <c r="A184">
        <v>2013102</v>
      </c>
      <c r="B184" t="s">
        <v>98</v>
      </c>
      <c r="C184">
        <v>57</v>
      </c>
      <c r="D184">
        <v>89</v>
      </c>
      <c r="E184">
        <v>32.2</v>
      </c>
      <c r="F184">
        <v>-0.200000000000003</v>
      </c>
      <c r="G184">
        <v>87</v>
      </c>
      <c r="H184">
        <v>0.97752808988764</v>
      </c>
    </row>
    <row r="185" ht="13.2" customHeight="1" spans="1:8">
      <c r="A185">
        <v>2013105</v>
      </c>
      <c r="B185" t="s">
        <v>139</v>
      </c>
      <c r="C185">
        <v>530</v>
      </c>
      <c r="D185">
        <v>565</v>
      </c>
      <c r="E185">
        <v>34.58</v>
      </c>
      <c r="F185">
        <v>0.420000000000002</v>
      </c>
      <c r="G185">
        <v>512</v>
      </c>
      <c r="H185">
        <v>0.906194690265487</v>
      </c>
    </row>
    <row r="186" ht="13.2" customHeight="1" spans="1:8">
      <c r="A186">
        <v>2013201</v>
      </c>
      <c r="B186" t="s">
        <v>97</v>
      </c>
      <c r="C186">
        <v>206</v>
      </c>
      <c r="D186">
        <v>199</v>
      </c>
      <c r="E186">
        <v>-7.34030799999999</v>
      </c>
      <c r="F186">
        <v>0.340307999999993</v>
      </c>
      <c r="G186">
        <v>217</v>
      </c>
      <c r="H186">
        <v>1.09045226130653</v>
      </c>
    </row>
    <row r="187" ht="13.2" customHeight="1" spans="1:8">
      <c r="A187">
        <v>2013202</v>
      </c>
      <c r="B187" t="s">
        <v>98</v>
      </c>
      <c r="C187">
        <v>527</v>
      </c>
      <c r="D187">
        <v>453</v>
      </c>
      <c r="E187">
        <v>-73.817462</v>
      </c>
      <c r="F187">
        <v>-0.182537999999994</v>
      </c>
      <c r="G187">
        <v>465</v>
      </c>
      <c r="H187">
        <v>1.02649006622517</v>
      </c>
    </row>
    <row r="188" ht="13.2" customHeight="1" spans="1:8">
      <c r="A188">
        <v>2013299</v>
      </c>
      <c r="B188" t="s">
        <v>141</v>
      </c>
      <c r="C188">
        <v>9</v>
      </c>
      <c r="D188">
        <v>207</v>
      </c>
      <c r="E188">
        <v>0.450000000000045</v>
      </c>
      <c r="F188">
        <v>197.55</v>
      </c>
      <c r="G188">
        <v>606</v>
      </c>
      <c r="H188">
        <v>2.92753623188406</v>
      </c>
    </row>
    <row r="189" ht="13.2" customHeight="1" spans="1:8">
      <c r="A189">
        <v>2013301</v>
      </c>
      <c r="B189" t="s">
        <v>97</v>
      </c>
      <c r="C189">
        <v>98</v>
      </c>
      <c r="D189">
        <v>126</v>
      </c>
      <c r="E189">
        <v>27.979743</v>
      </c>
      <c r="F189">
        <v>0.0202570000000009</v>
      </c>
      <c r="G189">
        <v>140</v>
      </c>
      <c r="H189">
        <v>1.11111111111111</v>
      </c>
    </row>
    <row r="190" ht="13.2" customHeight="1" spans="1:8">
      <c r="A190">
        <v>2013302</v>
      </c>
      <c r="B190" t="s">
        <v>98</v>
      </c>
      <c r="C190">
        <v>23</v>
      </c>
      <c r="D190">
        <v>68</v>
      </c>
      <c r="E190">
        <v>44.668</v>
      </c>
      <c r="F190">
        <v>0.331999999999994</v>
      </c>
      <c r="G190">
        <v>68</v>
      </c>
      <c r="H190">
        <v>1</v>
      </c>
    </row>
    <row r="191" ht="13.2" customHeight="1" spans="1:8">
      <c r="A191">
        <v>2013303</v>
      </c>
      <c r="B191" t="s">
        <v>101</v>
      </c>
      <c r="C191">
        <v>21</v>
      </c>
      <c r="D191">
        <v>21</v>
      </c>
      <c r="E191">
        <v>0.309999999999999</v>
      </c>
      <c r="F191">
        <v>-0.309999999999999</v>
      </c>
      <c r="G191">
        <v>20</v>
      </c>
      <c r="H191">
        <v>0.952380952380952</v>
      </c>
    </row>
    <row r="192" ht="13.2" customHeight="1" spans="1:8">
      <c r="A192">
        <v>2013304</v>
      </c>
      <c r="B192" t="s">
        <v>143</v>
      </c>
      <c r="C192">
        <v>78</v>
      </c>
      <c r="D192">
        <v>56</v>
      </c>
      <c r="E192">
        <v>-22.118</v>
      </c>
      <c r="F192">
        <v>0.117999999999999</v>
      </c>
      <c r="G192">
        <v>56</v>
      </c>
      <c r="H192">
        <v>1</v>
      </c>
    </row>
    <row r="193" ht="13.2" customHeight="1" spans="1:8">
      <c r="A193">
        <v>2013399</v>
      </c>
      <c r="B193" t="s">
        <v>144</v>
      </c>
      <c r="C193">
        <v>255</v>
      </c>
      <c r="D193">
        <v>178</v>
      </c>
      <c r="E193">
        <v>-76.542</v>
      </c>
      <c r="F193">
        <v>-0.457999999999998</v>
      </c>
      <c r="G193">
        <v>178</v>
      </c>
      <c r="H193">
        <v>1</v>
      </c>
    </row>
    <row r="194" ht="13.2" customHeight="1" spans="1:8">
      <c r="A194">
        <v>2013401</v>
      </c>
      <c r="B194" t="s">
        <v>97</v>
      </c>
      <c r="C194">
        <v>60</v>
      </c>
      <c r="D194">
        <v>77</v>
      </c>
      <c r="E194">
        <v>17.192011</v>
      </c>
      <c r="F194">
        <v>-0.19201099999999</v>
      </c>
      <c r="G194">
        <v>75</v>
      </c>
      <c r="H194">
        <v>0.974025974025974</v>
      </c>
    </row>
    <row r="195" ht="13.2" customHeight="1" spans="1:8">
      <c r="A195">
        <v>2013404</v>
      </c>
      <c r="B195" t="s">
        <v>146</v>
      </c>
      <c r="C195">
        <v>2</v>
      </c>
      <c r="D195">
        <v>2</v>
      </c>
      <c r="E195">
        <v>0</v>
      </c>
      <c r="F195">
        <v>0</v>
      </c>
      <c r="G195">
        <v>2</v>
      </c>
      <c r="H195">
        <v>1</v>
      </c>
    </row>
    <row r="196" ht="13.2" customHeight="1" spans="1:8">
      <c r="A196">
        <v>2013601</v>
      </c>
      <c r="B196" t="s">
        <v>97</v>
      </c>
      <c r="C196">
        <v>270</v>
      </c>
      <c r="D196">
        <v>269</v>
      </c>
      <c r="E196">
        <v>-1.14215299999999</v>
      </c>
      <c r="F196">
        <v>0.142152999999993</v>
      </c>
      <c r="G196">
        <v>301</v>
      </c>
      <c r="H196">
        <v>1.11895910780669</v>
      </c>
    </row>
    <row r="197" ht="13.2" customHeight="1" spans="1:8">
      <c r="A197">
        <v>2013602</v>
      </c>
      <c r="B197" t="s">
        <v>98</v>
      </c>
      <c r="C197">
        <v>598</v>
      </c>
      <c r="D197">
        <v>594</v>
      </c>
      <c r="E197">
        <v>-4.18711</v>
      </c>
      <c r="F197">
        <v>0.187109999999997</v>
      </c>
      <c r="G197">
        <v>589</v>
      </c>
      <c r="H197">
        <v>0.991582491582492</v>
      </c>
    </row>
    <row r="198" ht="13.2" customHeight="1" spans="1:8">
      <c r="A198">
        <v>2013701</v>
      </c>
      <c r="B198" t="s">
        <v>149</v>
      </c>
      <c r="C198">
        <v>28</v>
      </c>
      <c r="D198">
        <v>29</v>
      </c>
      <c r="E198">
        <v>0.685974</v>
      </c>
      <c r="F198">
        <v>0.314026</v>
      </c>
      <c r="G198">
        <v>31</v>
      </c>
      <c r="H198">
        <v>1.06896551724138</v>
      </c>
    </row>
    <row r="199" ht="13.2" customHeight="1" spans="1:8">
      <c r="A199">
        <v>2013702</v>
      </c>
      <c r="B199" t="s">
        <v>98</v>
      </c>
      <c r="C199">
        <v>12</v>
      </c>
      <c r="D199">
        <v>12</v>
      </c>
      <c r="E199">
        <v>-0.327999999999999</v>
      </c>
      <c r="F199">
        <v>0.327999999999999</v>
      </c>
      <c r="G199">
        <v>11</v>
      </c>
      <c r="H199">
        <v>0.916666666666667</v>
      </c>
    </row>
    <row r="200" ht="13.2" customHeight="1" spans="1:8">
      <c r="A200">
        <v>2013801</v>
      </c>
      <c r="B200" t="s">
        <v>97</v>
      </c>
      <c r="C200">
        <v>539</v>
      </c>
      <c r="D200">
        <v>501</v>
      </c>
      <c r="E200">
        <v>-38.290794</v>
      </c>
      <c r="F200">
        <v>0.290794000000005</v>
      </c>
      <c r="G200">
        <v>554</v>
      </c>
      <c r="H200">
        <v>1.10578842315369</v>
      </c>
    </row>
    <row r="201" ht="13.2" customHeight="1" spans="1:8">
      <c r="A201">
        <v>2013802</v>
      </c>
      <c r="B201" t="s">
        <v>98</v>
      </c>
      <c r="C201">
        <v>137</v>
      </c>
      <c r="D201">
        <v>108</v>
      </c>
      <c r="E201">
        <v>-28.944</v>
      </c>
      <c r="F201">
        <v>-0.0559999999999974</v>
      </c>
      <c r="G201">
        <v>124</v>
      </c>
      <c r="H201">
        <v>1.14814814814815</v>
      </c>
    </row>
    <row r="202" ht="13.2" customHeight="1" spans="1:8">
      <c r="A202">
        <v>2013804</v>
      </c>
      <c r="B202" t="s">
        <v>151</v>
      </c>
      <c r="C202">
        <v>23</v>
      </c>
      <c r="D202">
        <v>23</v>
      </c>
      <c r="E202">
        <v>-0.376999999999999</v>
      </c>
      <c r="F202">
        <v>0.376999999999999</v>
      </c>
      <c r="G202">
        <v>38</v>
      </c>
      <c r="H202">
        <v>1.65217391304348</v>
      </c>
    </row>
    <row r="203" ht="13.2" customHeight="1" spans="1:8">
      <c r="A203">
        <v>2013805</v>
      </c>
      <c r="B203" t="s">
        <v>152</v>
      </c>
      <c r="C203">
        <v>11</v>
      </c>
      <c r="D203">
        <v>7</v>
      </c>
      <c r="E203">
        <v>-4.5</v>
      </c>
      <c r="F203">
        <v>0.5</v>
      </c>
      <c r="G203">
        <v>7</v>
      </c>
      <c r="H203">
        <v>1</v>
      </c>
    </row>
    <row r="204" ht="13.2" customHeight="1" spans="1:8">
      <c r="A204">
        <v>2013812</v>
      </c>
      <c r="B204" t="s">
        <v>153</v>
      </c>
      <c r="C204">
        <v>5</v>
      </c>
      <c r="D204">
        <v>7</v>
      </c>
      <c r="E204">
        <v>2.32</v>
      </c>
      <c r="F204">
        <v>-0.32</v>
      </c>
      <c r="G204">
        <v>9</v>
      </c>
      <c r="H204">
        <v>1.28571428571429</v>
      </c>
    </row>
    <row r="205" ht="13.2" customHeight="1" spans="1:8">
      <c r="A205">
        <v>2013815</v>
      </c>
      <c r="B205" t="s">
        <v>154</v>
      </c>
      <c r="C205">
        <v>58</v>
      </c>
      <c r="D205">
        <v>56</v>
      </c>
      <c r="E205">
        <v>-1.505</v>
      </c>
      <c r="F205">
        <v>-0.495</v>
      </c>
      <c r="G205">
        <v>43</v>
      </c>
      <c r="H205">
        <v>0.767857142857143</v>
      </c>
    </row>
    <row r="206" ht="13.2" customHeight="1" spans="1:8">
      <c r="A206">
        <v>2013816</v>
      </c>
      <c r="B206" t="s">
        <v>155</v>
      </c>
      <c r="C206">
        <v>115</v>
      </c>
      <c r="D206">
        <v>103</v>
      </c>
      <c r="E206">
        <v>-11.63</v>
      </c>
      <c r="F206">
        <v>-0.370000000000001</v>
      </c>
      <c r="G206">
        <v>113</v>
      </c>
      <c r="H206">
        <v>1.09708737864078</v>
      </c>
    </row>
    <row r="207" ht="13.2" customHeight="1" spans="1:8">
      <c r="A207">
        <v>2013850</v>
      </c>
      <c r="B207" t="s">
        <v>107</v>
      </c>
      <c r="C207">
        <v>80</v>
      </c>
      <c r="D207">
        <v>77</v>
      </c>
      <c r="E207">
        <v>-3.025358</v>
      </c>
      <c r="F207">
        <v>0.0253580000000007</v>
      </c>
      <c r="G207">
        <v>89</v>
      </c>
      <c r="H207">
        <v>1.15584415584416</v>
      </c>
    </row>
    <row r="208" ht="13.2" customHeight="1" spans="1:8">
      <c r="A208">
        <v>2013899</v>
      </c>
      <c r="B208" t="s">
        <v>156</v>
      </c>
      <c r="C208">
        <v>18</v>
      </c>
      <c r="D208">
        <v>16</v>
      </c>
      <c r="E208">
        <v>-1.632</v>
      </c>
      <c r="F208">
        <v>-0.368</v>
      </c>
      <c r="G208">
        <v>18</v>
      </c>
      <c r="H208">
        <v>1.125</v>
      </c>
    </row>
    <row r="209" ht="13.2" customHeight="1" spans="1:8">
      <c r="A209">
        <v>2040101</v>
      </c>
      <c r="B209" t="s">
        <v>160</v>
      </c>
      <c r="C209">
        <v>26</v>
      </c>
      <c r="D209">
        <v>27</v>
      </c>
      <c r="E209">
        <v>0.510000000000002</v>
      </c>
      <c r="F209">
        <v>0.489999999999998</v>
      </c>
      <c r="G209">
        <v>26</v>
      </c>
      <c r="H209">
        <v>0.962962962962963</v>
      </c>
    </row>
    <row r="210" ht="13.2" customHeight="1" spans="1:8">
      <c r="A210">
        <v>2040202</v>
      </c>
      <c r="B210" t="s">
        <v>98</v>
      </c>
      <c r="C210">
        <v>449</v>
      </c>
      <c r="D210">
        <v>441</v>
      </c>
      <c r="E210">
        <v>-7.641</v>
      </c>
      <c r="F210">
        <v>-0.359</v>
      </c>
      <c r="G210">
        <v>423</v>
      </c>
      <c r="H210">
        <v>0.959183673469388</v>
      </c>
    </row>
    <row r="211" ht="13.2" customHeight="1" spans="1:8">
      <c r="A211">
        <v>2040219</v>
      </c>
      <c r="B211" t="s">
        <v>117</v>
      </c>
      <c r="C211">
        <v>10</v>
      </c>
      <c r="D211">
        <v>10</v>
      </c>
      <c r="E211">
        <v>0</v>
      </c>
      <c r="F211">
        <v>0</v>
      </c>
      <c r="G211">
        <v>10</v>
      </c>
      <c r="H211">
        <v>1</v>
      </c>
    </row>
    <row r="212" ht="13.2" customHeight="1" spans="1:8">
      <c r="A212">
        <v>2040220</v>
      </c>
      <c r="B212" t="s">
        <v>162</v>
      </c>
      <c r="C212">
        <v>23</v>
      </c>
      <c r="D212">
        <v>243</v>
      </c>
      <c r="E212">
        <v>219.7364</v>
      </c>
      <c r="F212">
        <v>0.263599999999997</v>
      </c>
      <c r="G212">
        <v>41</v>
      </c>
      <c r="H212">
        <v>0.168724279835391</v>
      </c>
    </row>
    <row r="213" ht="13.2" customHeight="1" spans="1:8">
      <c r="A213">
        <v>2040401</v>
      </c>
      <c r="B213" t="s">
        <v>97</v>
      </c>
      <c r="C213">
        <v>443</v>
      </c>
      <c r="D213">
        <v>407</v>
      </c>
      <c r="E213">
        <v>-35.674176</v>
      </c>
      <c r="F213">
        <v>-0.325823999999997</v>
      </c>
      <c r="G213">
        <v>446</v>
      </c>
      <c r="H213">
        <v>1.0958230958231</v>
      </c>
    </row>
    <row r="214" ht="13.2" customHeight="1" spans="1:8">
      <c r="A214">
        <v>2040402</v>
      </c>
      <c r="B214" t="s">
        <v>98</v>
      </c>
      <c r="C214">
        <v>39</v>
      </c>
      <c r="D214">
        <v>39</v>
      </c>
      <c r="E214">
        <v>0.00999999999999801</v>
      </c>
      <c r="F214">
        <v>-0.00999999999999801</v>
      </c>
      <c r="G214">
        <v>39</v>
      </c>
      <c r="H214">
        <v>1</v>
      </c>
    </row>
    <row r="215" ht="13.2" customHeight="1" spans="1:8">
      <c r="A215">
        <v>2040403</v>
      </c>
      <c r="B215" t="s">
        <v>101</v>
      </c>
      <c r="C215">
        <v>73</v>
      </c>
      <c r="D215">
        <v>3</v>
      </c>
      <c r="E215">
        <v>-70.5</v>
      </c>
      <c r="F215">
        <v>0.5</v>
      </c>
      <c r="G215">
        <v>2</v>
      </c>
      <c r="H215">
        <v>0.666666666666667</v>
      </c>
    </row>
    <row r="216" ht="13.2" customHeight="1" spans="1:8">
      <c r="A216">
        <v>2040410</v>
      </c>
      <c r="B216" t="s">
        <v>164</v>
      </c>
      <c r="C216">
        <v>31</v>
      </c>
      <c r="D216">
        <v>35</v>
      </c>
      <c r="E216">
        <v>4</v>
      </c>
      <c r="F216">
        <v>0</v>
      </c>
      <c r="G216">
        <v>31</v>
      </c>
      <c r="H216">
        <v>0.885714285714286</v>
      </c>
    </row>
    <row r="217" ht="13.2" customHeight="1" spans="1:8">
      <c r="A217">
        <v>2040499</v>
      </c>
      <c r="B217" t="s">
        <v>165</v>
      </c>
      <c r="C217">
        <v>106</v>
      </c>
      <c r="D217">
        <v>117</v>
      </c>
      <c r="E217">
        <v>-106</v>
      </c>
      <c r="F217">
        <v>117</v>
      </c>
      <c r="G217">
        <v>117</v>
      </c>
      <c r="H217">
        <v>1</v>
      </c>
    </row>
    <row r="218" ht="13.2" customHeight="1" spans="1:8">
      <c r="A218">
        <v>2040501</v>
      </c>
      <c r="B218" t="s">
        <v>97</v>
      </c>
      <c r="C218">
        <v>783</v>
      </c>
      <c r="D218">
        <v>670</v>
      </c>
      <c r="E218">
        <v>-112.850165</v>
      </c>
      <c r="F218">
        <v>-0.149834999999996</v>
      </c>
      <c r="G218">
        <v>826</v>
      </c>
      <c r="H218">
        <v>1.23283582089552</v>
      </c>
    </row>
    <row r="219" ht="13.2" customHeight="1" spans="1:8">
      <c r="A219">
        <v>2040502</v>
      </c>
      <c r="B219" t="s">
        <v>98</v>
      </c>
      <c r="C219">
        <v>356</v>
      </c>
      <c r="D219">
        <v>387</v>
      </c>
      <c r="E219">
        <v>31.3478</v>
      </c>
      <c r="F219">
        <v>-0.347800000000007</v>
      </c>
      <c r="G219">
        <v>390</v>
      </c>
      <c r="H219">
        <v>1.0077519379845</v>
      </c>
    </row>
    <row r="220" ht="13.2" customHeight="1" spans="1:8">
      <c r="A220">
        <v>2040506</v>
      </c>
      <c r="B220" t="s">
        <v>167</v>
      </c>
      <c r="C220">
        <v>30</v>
      </c>
      <c r="D220">
        <v>30</v>
      </c>
      <c r="E220">
        <v>0</v>
      </c>
      <c r="F220">
        <v>0</v>
      </c>
      <c r="G220">
        <v>30</v>
      </c>
      <c r="H220">
        <v>1</v>
      </c>
    </row>
    <row r="221" ht="13.2" customHeight="1" spans="1:8">
      <c r="A221">
        <v>2040601</v>
      </c>
      <c r="B221" t="s">
        <v>97</v>
      </c>
      <c r="C221">
        <v>202</v>
      </c>
      <c r="D221">
        <v>199</v>
      </c>
      <c r="E221">
        <v>-3.19225800000001</v>
      </c>
      <c r="F221">
        <v>0.19225800000001</v>
      </c>
      <c r="G221">
        <v>219</v>
      </c>
      <c r="H221">
        <v>1.10050251256281</v>
      </c>
    </row>
    <row r="222" ht="13.2" customHeight="1" spans="1:8">
      <c r="A222">
        <v>2040604</v>
      </c>
      <c r="B222" t="s">
        <v>169</v>
      </c>
      <c r="C222">
        <v>66</v>
      </c>
      <c r="D222">
        <v>58</v>
      </c>
      <c r="E222">
        <v>-8</v>
      </c>
      <c r="F222">
        <v>0</v>
      </c>
      <c r="G222">
        <v>55</v>
      </c>
      <c r="H222">
        <v>0.948275862068966</v>
      </c>
    </row>
    <row r="223" ht="13.2" customHeight="1" spans="1:8">
      <c r="A223">
        <v>2040607</v>
      </c>
      <c r="B223" t="s">
        <v>170</v>
      </c>
      <c r="C223">
        <v>4</v>
      </c>
      <c r="D223">
        <v>3</v>
      </c>
      <c r="E223">
        <v>-0.947</v>
      </c>
      <c r="F223">
        <v>-0.0529999999999999</v>
      </c>
      <c r="G223">
        <v>3</v>
      </c>
      <c r="H223">
        <v>1</v>
      </c>
    </row>
    <row r="224" ht="13.2" customHeight="1" spans="1:8">
      <c r="A224">
        <v>2040610</v>
      </c>
      <c r="B224" t="s">
        <v>171</v>
      </c>
      <c r="C224">
        <v>8</v>
      </c>
      <c r="D224">
        <v>9</v>
      </c>
      <c r="E224">
        <v>1.302</v>
      </c>
      <c r="F224">
        <v>-0.302</v>
      </c>
      <c r="G224">
        <v>9</v>
      </c>
      <c r="H224">
        <v>1</v>
      </c>
    </row>
    <row r="225" ht="13.2" customHeight="1" spans="1:8">
      <c r="A225">
        <v>2040612</v>
      </c>
      <c r="B225" t="s">
        <v>172</v>
      </c>
      <c r="C225">
        <v>3</v>
      </c>
      <c r="D225">
        <v>2</v>
      </c>
      <c r="E225">
        <v>-1.3</v>
      </c>
      <c r="F225">
        <v>0.3</v>
      </c>
      <c r="G225">
        <v>1</v>
      </c>
      <c r="H225">
        <v>0.5</v>
      </c>
    </row>
    <row r="226" ht="13.2" customHeight="1" spans="1:8">
      <c r="A226">
        <v>2040699</v>
      </c>
      <c r="B226" t="s">
        <v>173</v>
      </c>
      <c r="C226">
        <v>2</v>
      </c>
      <c r="D226">
        <v>9</v>
      </c>
      <c r="E226">
        <v>6.5</v>
      </c>
      <c r="F226">
        <v>0.5</v>
      </c>
      <c r="G226">
        <v>8</v>
      </c>
      <c r="H226">
        <v>0.888888888888889</v>
      </c>
    </row>
    <row r="227" ht="13.2" customHeight="1" spans="1:8">
      <c r="A227">
        <v>2050101</v>
      </c>
      <c r="B227" t="s">
        <v>97</v>
      </c>
      <c r="C227">
        <v>452</v>
      </c>
      <c r="D227">
        <v>458</v>
      </c>
      <c r="E227">
        <v>6.01548299999999</v>
      </c>
      <c r="F227">
        <v>-0.015482999999989</v>
      </c>
      <c r="G227">
        <v>505</v>
      </c>
      <c r="H227">
        <v>1.10262008733624</v>
      </c>
    </row>
    <row r="228" ht="13.2" customHeight="1" spans="1:8">
      <c r="A228">
        <v>2050199</v>
      </c>
      <c r="B228" t="s">
        <v>176</v>
      </c>
      <c r="C228">
        <v>8</v>
      </c>
      <c r="D228">
        <v>8</v>
      </c>
      <c r="E228">
        <v>-0.5</v>
      </c>
      <c r="F228">
        <v>0.5</v>
      </c>
      <c r="G228">
        <v>6</v>
      </c>
      <c r="H228">
        <v>0.75</v>
      </c>
    </row>
    <row r="229" ht="13.2" customHeight="1" spans="1:8">
      <c r="A229">
        <v>2050201</v>
      </c>
      <c r="B229" t="s">
        <v>178</v>
      </c>
      <c r="C229">
        <v>526</v>
      </c>
      <c r="D229">
        <v>570</v>
      </c>
      <c r="E229">
        <v>44.394518</v>
      </c>
      <c r="F229">
        <v>-0.394518000000005</v>
      </c>
      <c r="G229">
        <v>583</v>
      </c>
      <c r="H229">
        <v>1.02280701754386</v>
      </c>
    </row>
    <row r="230" ht="13.2" customHeight="1" spans="1:8">
      <c r="A230">
        <v>2050202</v>
      </c>
      <c r="B230" t="s">
        <v>179</v>
      </c>
      <c r="C230">
        <v>6652</v>
      </c>
      <c r="D230">
        <v>7139</v>
      </c>
      <c r="E230">
        <v>487.212782</v>
      </c>
      <c r="F230">
        <v>-0.212782000000004</v>
      </c>
      <c r="G230">
        <v>7728</v>
      </c>
      <c r="H230">
        <v>1.08250455245833</v>
      </c>
    </row>
    <row r="231" ht="13.2" customHeight="1" spans="1:8">
      <c r="A231">
        <v>2050203</v>
      </c>
      <c r="B231" t="s">
        <v>180</v>
      </c>
      <c r="C231">
        <v>2458</v>
      </c>
      <c r="D231">
        <v>2199</v>
      </c>
      <c r="E231">
        <v>-258.525169</v>
      </c>
      <c r="F231">
        <v>-0.474830999999995</v>
      </c>
      <c r="G231">
        <v>2496</v>
      </c>
      <c r="H231">
        <v>1.13506139154161</v>
      </c>
    </row>
    <row r="232" ht="13.2" customHeight="1" spans="1:8">
      <c r="A232">
        <v>2050204</v>
      </c>
      <c r="B232" t="s">
        <v>181</v>
      </c>
      <c r="C232">
        <v>1746</v>
      </c>
      <c r="D232">
        <v>1839</v>
      </c>
      <c r="E232">
        <v>92.869766</v>
      </c>
      <c r="F232">
        <v>0.130233999999973</v>
      </c>
      <c r="G232">
        <v>2074</v>
      </c>
      <c r="H232">
        <v>1.12778684067428</v>
      </c>
    </row>
    <row r="233" ht="13.2" customHeight="1" spans="1:8">
      <c r="A233">
        <v>2050299</v>
      </c>
      <c r="B233" t="s">
        <v>182</v>
      </c>
      <c r="C233">
        <v>56</v>
      </c>
      <c r="D233">
        <v>385</v>
      </c>
      <c r="E233">
        <v>328.89</v>
      </c>
      <c r="F233">
        <v>0.110000000000014</v>
      </c>
      <c r="G233">
        <v>717</v>
      </c>
      <c r="H233">
        <v>1.86233766233766</v>
      </c>
    </row>
    <row r="234" ht="13.2" customHeight="1" spans="1:8">
      <c r="A234">
        <v>2050302</v>
      </c>
      <c r="B234" t="s">
        <v>184</v>
      </c>
      <c r="C234">
        <v>1015</v>
      </c>
      <c r="D234">
        <v>1002</v>
      </c>
      <c r="E234">
        <v>-12.755844</v>
      </c>
      <c r="F234">
        <v>-0.244155999999975</v>
      </c>
      <c r="G234">
        <v>1097</v>
      </c>
      <c r="H234">
        <v>1.09481037924152</v>
      </c>
    </row>
    <row r="235" ht="13.2" customHeight="1" spans="1:8">
      <c r="A235">
        <v>2050399</v>
      </c>
      <c r="B235" t="s">
        <v>185</v>
      </c>
      <c r="C235">
        <v>27</v>
      </c>
      <c r="D235">
        <v>128</v>
      </c>
      <c r="E235">
        <v>100.5394</v>
      </c>
      <c r="F235">
        <v>0.460599999999999</v>
      </c>
      <c r="G235">
        <v>141</v>
      </c>
      <c r="H235">
        <v>1.1015625</v>
      </c>
    </row>
    <row r="236" ht="13.2" customHeight="1" spans="1:8">
      <c r="A236">
        <v>2050402</v>
      </c>
      <c r="B236" t="s">
        <v>187</v>
      </c>
      <c r="C236">
        <v>5</v>
      </c>
      <c r="D236">
        <v>5</v>
      </c>
      <c r="E236">
        <v>-5</v>
      </c>
      <c r="F236">
        <v>0</v>
      </c>
      <c r="G236">
        <v>5</v>
      </c>
      <c r="H236">
        <v>1</v>
      </c>
    </row>
    <row r="237" ht="13.2" customHeight="1" spans="1:8">
      <c r="A237">
        <v>2050499</v>
      </c>
      <c r="B237" t="s">
        <v>188</v>
      </c>
      <c r="C237">
        <v>3</v>
      </c>
      <c r="D237">
        <v>3</v>
      </c>
      <c r="E237">
        <v>-0.47</v>
      </c>
      <c r="F237">
        <v>0.47</v>
      </c>
      <c r="G237">
        <v>2</v>
      </c>
      <c r="H237">
        <v>0.666666666666667</v>
      </c>
    </row>
    <row r="238" ht="13.2" customHeight="1" spans="1:8">
      <c r="A238">
        <v>2050501</v>
      </c>
      <c r="B238" t="s">
        <v>190</v>
      </c>
      <c r="C238">
        <v>92</v>
      </c>
      <c r="D238">
        <v>36</v>
      </c>
      <c r="E238">
        <v>-56.293998</v>
      </c>
      <c r="F238">
        <v>0.293998000000002</v>
      </c>
      <c r="G238">
        <v>36</v>
      </c>
      <c r="H238">
        <v>1</v>
      </c>
    </row>
    <row r="239" ht="13.2" customHeight="1" spans="1:8">
      <c r="A239">
        <v>2050801</v>
      </c>
      <c r="B239" t="s">
        <v>192</v>
      </c>
      <c r="C239">
        <v>17</v>
      </c>
      <c r="D239">
        <v>10</v>
      </c>
      <c r="E239">
        <v>-7</v>
      </c>
      <c r="F239">
        <v>0</v>
      </c>
      <c r="G239">
        <v>17</v>
      </c>
      <c r="H239">
        <v>1.7</v>
      </c>
    </row>
    <row r="240" ht="13.2" customHeight="1" spans="1:8">
      <c r="A240">
        <v>2050802</v>
      </c>
      <c r="B240" t="s">
        <v>193</v>
      </c>
      <c r="C240">
        <v>92</v>
      </c>
      <c r="D240">
        <v>111</v>
      </c>
      <c r="E240">
        <v>19.40321</v>
      </c>
      <c r="F240">
        <v>-0.403210000000001</v>
      </c>
      <c r="G240">
        <v>116</v>
      </c>
      <c r="H240">
        <v>1.04504504504505</v>
      </c>
    </row>
    <row r="241" ht="13.2" customHeight="1" spans="1:6">
      <c r="A241">
        <v>2050803</v>
      </c>
      <c r="B241" t="s">
        <v>194</v>
      </c>
      <c r="C241">
        <v>5</v>
      </c>
      <c r="D241">
        <v>5</v>
      </c>
      <c r="E241">
        <v>-0.2</v>
      </c>
      <c r="F241">
        <v>0.2</v>
      </c>
    </row>
    <row r="242" ht="13.2" customHeight="1" spans="1:8">
      <c r="A242">
        <v>2050999</v>
      </c>
      <c r="B242" t="s">
        <v>196</v>
      </c>
      <c r="C242">
        <v>542</v>
      </c>
      <c r="D242">
        <v>572</v>
      </c>
      <c r="E242">
        <v>29.6698100000001</v>
      </c>
      <c r="F242">
        <v>0.330189999999902</v>
      </c>
      <c r="G242">
        <v>1310</v>
      </c>
      <c r="H242">
        <v>2.29020979020979</v>
      </c>
    </row>
    <row r="243" ht="13.2" customHeight="1" spans="1:8">
      <c r="A243">
        <v>2059999</v>
      </c>
      <c r="B243" t="s">
        <v>197</v>
      </c>
      <c r="C243">
        <v>1728</v>
      </c>
      <c r="D243">
        <v>1618</v>
      </c>
      <c r="E243">
        <v>-110.330446</v>
      </c>
      <c r="F243">
        <v>0.330445999999938</v>
      </c>
      <c r="G243">
        <v>1624</v>
      </c>
      <c r="H243">
        <v>1.00370828182942</v>
      </c>
    </row>
    <row r="244" ht="13.2" customHeight="1" spans="1:8">
      <c r="A244">
        <v>2060101</v>
      </c>
      <c r="B244" t="s">
        <v>97</v>
      </c>
      <c r="C244">
        <v>1</v>
      </c>
      <c r="D244">
        <v>1</v>
      </c>
      <c r="E244">
        <v>-0.25</v>
      </c>
      <c r="F244">
        <v>0.25</v>
      </c>
      <c r="G244">
        <v>1</v>
      </c>
      <c r="H244">
        <v>1</v>
      </c>
    </row>
    <row r="245" ht="13.2" customHeight="1" spans="1:8">
      <c r="A245">
        <v>2060199</v>
      </c>
      <c r="B245" t="s">
        <v>200</v>
      </c>
      <c r="C245">
        <v>53</v>
      </c>
      <c r="D245">
        <v>52</v>
      </c>
      <c r="E245">
        <v>-1</v>
      </c>
      <c r="F245">
        <v>0</v>
      </c>
      <c r="G245">
        <v>52</v>
      </c>
      <c r="H245">
        <v>1</v>
      </c>
    </row>
    <row r="246" ht="13.2" customHeight="1" spans="1:8">
      <c r="A246">
        <v>2060207</v>
      </c>
      <c r="B246" t="s">
        <v>202</v>
      </c>
      <c r="D246">
        <v>30</v>
      </c>
      <c r="E246">
        <v>0</v>
      </c>
      <c r="F246">
        <v>30</v>
      </c>
      <c r="G246">
        <v>30</v>
      </c>
      <c r="H246">
        <v>1</v>
      </c>
    </row>
    <row r="247" ht="13.2" customHeight="1" spans="1:8">
      <c r="A247">
        <v>2060404</v>
      </c>
      <c r="B247" t="s">
        <v>204</v>
      </c>
      <c r="D247">
        <v>20</v>
      </c>
      <c r="E247">
        <v>0</v>
      </c>
      <c r="F247">
        <v>20</v>
      </c>
      <c r="G247">
        <v>20</v>
      </c>
      <c r="H247">
        <v>1</v>
      </c>
    </row>
    <row r="248" ht="13.2" customHeight="1" spans="1:8">
      <c r="A248">
        <v>2060499</v>
      </c>
      <c r="B248" t="s">
        <v>205</v>
      </c>
      <c r="C248">
        <v>10</v>
      </c>
      <c r="D248">
        <v>20</v>
      </c>
      <c r="E248">
        <v>0</v>
      </c>
      <c r="F248">
        <v>10</v>
      </c>
      <c r="G248">
        <v>20</v>
      </c>
      <c r="H248">
        <v>1</v>
      </c>
    </row>
    <row r="249" ht="13.2" customHeight="1" spans="1:8">
      <c r="A249">
        <v>2060701</v>
      </c>
      <c r="B249" t="s">
        <v>207</v>
      </c>
      <c r="C249">
        <v>38</v>
      </c>
      <c r="D249">
        <v>43</v>
      </c>
      <c r="E249">
        <v>4.96924</v>
      </c>
      <c r="F249">
        <v>0.0307600000000008</v>
      </c>
      <c r="G249">
        <v>45</v>
      </c>
      <c r="H249">
        <v>1.04651162790698</v>
      </c>
    </row>
    <row r="250" ht="13.2" customHeight="1" spans="1:8">
      <c r="A250">
        <v>2060702</v>
      </c>
      <c r="B250" t="s">
        <v>208</v>
      </c>
      <c r="C250">
        <v>13</v>
      </c>
      <c r="D250">
        <v>13</v>
      </c>
      <c r="E250">
        <v>-0.17</v>
      </c>
      <c r="F250">
        <v>0.17</v>
      </c>
      <c r="G250">
        <v>13</v>
      </c>
      <c r="H250">
        <v>1</v>
      </c>
    </row>
    <row r="251" ht="13.2" customHeight="1" spans="1:8">
      <c r="A251">
        <v>2060799</v>
      </c>
      <c r="B251" t="s">
        <v>209</v>
      </c>
      <c r="D251">
        <v>11</v>
      </c>
      <c r="E251">
        <v>11</v>
      </c>
      <c r="F251">
        <v>0</v>
      </c>
      <c r="G251">
        <v>11</v>
      </c>
      <c r="H251">
        <v>1</v>
      </c>
    </row>
    <row r="252" ht="13.2" customHeight="1" spans="1:8">
      <c r="A252">
        <v>2060902</v>
      </c>
      <c r="B252" t="s">
        <v>211</v>
      </c>
      <c r="D252">
        <v>69</v>
      </c>
      <c r="E252">
        <v>0</v>
      </c>
      <c r="F252">
        <v>69</v>
      </c>
      <c r="G252">
        <v>69</v>
      </c>
      <c r="H252">
        <v>1</v>
      </c>
    </row>
    <row r="253" ht="13.2" customHeight="1" spans="1:8">
      <c r="A253">
        <v>2070101</v>
      </c>
      <c r="B253" t="s">
        <v>97</v>
      </c>
      <c r="C253">
        <v>167</v>
      </c>
      <c r="D253">
        <v>170</v>
      </c>
      <c r="E253">
        <v>2.042281</v>
      </c>
      <c r="F253">
        <v>0.957718999999997</v>
      </c>
      <c r="G253">
        <v>187</v>
      </c>
      <c r="H253">
        <v>1.1</v>
      </c>
    </row>
    <row r="254" ht="13.2" customHeight="1" spans="1:8">
      <c r="A254">
        <v>2070108</v>
      </c>
      <c r="B254" t="s">
        <v>214</v>
      </c>
      <c r="C254">
        <v>31</v>
      </c>
      <c r="D254">
        <v>694</v>
      </c>
      <c r="E254">
        <v>-12.59</v>
      </c>
      <c r="F254">
        <v>675.59</v>
      </c>
      <c r="G254">
        <v>514</v>
      </c>
      <c r="H254">
        <v>0.740634005763689</v>
      </c>
    </row>
    <row r="255" ht="13.2" customHeight="1" spans="1:8">
      <c r="A255">
        <v>2070111</v>
      </c>
      <c r="B255" t="s">
        <v>215</v>
      </c>
      <c r="C255">
        <v>5</v>
      </c>
      <c r="D255">
        <v>16</v>
      </c>
      <c r="E255">
        <v>-1.69</v>
      </c>
      <c r="F255">
        <v>12.69</v>
      </c>
      <c r="G255">
        <v>16</v>
      </c>
      <c r="H255">
        <v>1</v>
      </c>
    </row>
    <row r="256" ht="13.2" customHeight="1" spans="1:8">
      <c r="A256">
        <v>2070199</v>
      </c>
      <c r="B256" t="s">
        <v>216</v>
      </c>
      <c r="C256">
        <v>323</v>
      </c>
      <c r="D256">
        <v>296</v>
      </c>
      <c r="E256">
        <v>-26.516759</v>
      </c>
      <c r="F256">
        <v>-0.483241000000021</v>
      </c>
      <c r="G256">
        <v>594</v>
      </c>
      <c r="H256">
        <v>2.00675675675676</v>
      </c>
    </row>
    <row r="257" ht="13.2" customHeight="1" spans="1:8">
      <c r="A257">
        <v>2070204</v>
      </c>
      <c r="B257" t="s">
        <v>218</v>
      </c>
      <c r="C257">
        <v>234</v>
      </c>
      <c r="D257">
        <v>1256</v>
      </c>
      <c r="E257">
        <v>872</v>
      </c>
      <c r="F257">
        <v>150</v>
      </c>
      <c r="G257">
        <v>95</v>
      </c>
      <c r="H257">
        <v>0.0756369426751592</v>
      </c>
    </row>
    <row r="258" ht="13.2" customHeight="1" spans="1:8">
      <c r="A258">
        <v>2070299</v>
      </c>
      <c r="B258" t="s">
        <v>219</v>
      </c>
      <c r="C258">
        <v>1</v>
      </c>
      <c r="D258">
        <v>1</v>
      </c>
      <c r="E258">
        <v>0</v>
      </c>
      <c r="F258">
        <v>0</v>
      </c>
      <c r="G258">
        <v>1</v>
      </c>
      <c r="H258">
        <v>1</v>
      </c>
    </row>
    <row r="259" ht="13.2" customHeight="1" spans="1:8">
      <c r="A259">
        <v>2070307</v>
      </c>
      <c r="B259" t="s">
        <v>221</v>
      </c>
      <c r="D259">
        <v>196</v>
      </c>
      <c r="E259">
        <v>-49.403</v>
      </c>
      <c r="F259">
        <v>245.403</v>
      </c>
      <c r="G259">
        <v>195</v>
      </c>
      <c r="H259">
        <v>0.994897959183674</v>
      </c>
    </row>
    <row r="260" ht="13.2" customHeight="1" spans="1:8">
      <c r="A260">
        <v>2070399</v>
      </c>
      <c r="B260" t="s">
        <v>222</v>
      </c>
      <c r="C260">
        <v>10</v>
      </c>
      <c r="D260">
        <v>4</v>
      </c>
      <c r="E260">
        <v>-6</v>
      </c>
      <c r="F260">
        <v>0</v>
      </c>
      <c r="G260">
        <v>48</v>
      </c>
      <c r="H260">
        <v>12</v>
      </c>
    </row>
    <row r="261" ht="13.2" customHeight="1" spans="1:8">
      <c r="A261">
        <v>2070801</v>
      </c>
      <c r="B261" t="s">
        <v>97</v>
      </c>
      <c r="C261">
        <v>232</v>
      </c>
      <c r="D261">
        <v>222</v>
      </c>
      <c r="E261">
        <v>-10.463827</v>
      </c>
      <c r="F261">
        <v>0.463826999999995</v>
      </c>
      <c r="G261">
        <v>233</v>
      </c>
      <c r="H261">
        <v>1.04954954954955</v>
      </c>
    </row>
    <row r="262" ht="13.2" customHeight="1" spans="1:8">
      <c r="A262">
        <v>2070805</v>
      </c>
      <c r="B262" t="s">
        <v>224</v>
      </c>
      <c r="C262">
        <v>458</v>
      </c>
      <c r="D262">
        <v>531</v>
      </c>
      <c r="E262">
        <v>73.43955</v>
      </c>
      <c r="F262">
        <v>-0.439549999999997</v>
      </c>
      <c r="G262">
        <v>374</v>
      </c>
      <c r="H262">
        <v>0.704331450094162</v>
      </c>
    </row>
    <row r="263" ht="13.2" customHeight="1" spans="1:8">
      <c r="A263">
        <v>2079999</v>
      </c>
      <c r="B263" t="s">
        <v>225</v>
      </c>
      <c r="C263">
        <v>98</v>
      </c>
      <c r="D263">
        <v>179</v>
      </c>
      <c r="E263">
        <v>80.7408</v>
      </c>
      <c r="F263">
        <v>0.259200000000007</v>
      </c>
      <c r="G263">
        <v>151</v>
      </c>
      <c r="H263">
        <v>0.843575418994413</v>
      </c>
    </row>
    <row r="264" ht="13.2" customHeight="1" spans="1:8">
      <c r="A264">
        <v>2080101</v>
      </c>
      <c r="B264" t="s">
        <v>97</v>
      </c>
      <c r="C264">
        <v>173</v>
      </c>
      <c r="D264">
        <v>171</v>
      </c>
      <c r="E264">
        <v>-2.276563</v>
      </c>
      <c r="F264">
        <v>0.276563000000003</v>
      </c>
      <c r="G264">
        <v>191</v>
      </c>
      <c r="H264">
        <v>1.11695906432749</v>
      </c>
    </row>
    <row r="265" ht="13.2" customHeight="1" spans="1:8">
      <c r="A265">
        <v>2080104</v>
      </c>
      <c r="B265" t="s">
        <v>228</v>
      </c>
      <c r="C265">
        <v>14</v>
      </c>
      <c r="D265">
        <v>21</v>
      </c>
      <c r="E265">
        <v>7.09037</v>
      </c>
      <c r="F265">
        <v>-0.0903700000000001</v>
      </c>
      <c r="G265">
        <v>18</v>
      </c>
      <c r="H265">
        <v>0.857142857142857</v>
      </c>
    </row>
    <row r="266" ht="13.2" customHeight="1" spans="1:8">
      <c r="A266">
        <v>2080105</v>
      </c>
      <c r="B266" t="s">
        <v>229</v>
      </c>
      <c r="C266">
        <v>3</v>
      </c>
      <c r="D266">
        <v>3</v>
      </c>
      <c r="E266">
        <v>-0.2</v>
      </c>
      <c r="F266">
        <v>0.2</v>
      </c>
      <c r="G266">
        <v>3</v>
      </c>
      <c r="H266">
        <v>1</v>
      </c>
    </row>
    <row r="267" ht="13.2" customHeight="1" spans="1:8">
      <c r="A267">
        <v>2080106</v>
      </c>
      <c r="B267" t="s">
        <v>230</v>
      </c>
      <c r="C267">
        <v>173</v>
      </c>
      <c r="D267">
        <v>168</v>
      </c>
      <c r="E267">
        <v>-4.867497</v>
      </c>
      <c r="F267">
        <v>-0.132503</v>
      </c>
      <c r="G267">
        <v>189</v>
      </c>
      <c r="H267">
        <v>1.125</v>
      </c>
    </row>
    <row r="268" ht="13.2" customHeight="1" spans="1:6">
      <c r="A268">
        <v>2080108</v>
      </c>
      <c r="B268" t="s">
        <v>117</v>
      </c>
      <c r="C268">
        <v>8</v>
      </c>
      <c r="D268">
        <v>0</v>
      </c>
      <c r="E268">
        <v>-7.62</v>
      </c>
      <c r="F268">
        <v>-0.38</v>
      </c>
    </row>
    <row r="269" ht="13.2" customHeight="1" spans="1:8">
      <c r="A269">
        <v>2080109</v>
      </c>
      <c r="B269" t="s">
        <v>231</v>
      </c>
      <c r="C269">
        <v>208</v>
      </c>
      <c r="D269">
        <v>208</v>
      </c>
      <c r="E269">
        <v>-0.0336149999999975</v>
      </c>
      <c r="F269">
        <v>0.0336149999999975</v>
      </c>
      <c r="G269">
        <v>233</v>
      </c>
      <c r="H269">
        <v>1.12019230769231</v>
      </c>
    </row>
    <row r="270" ht="13.2" customHeight="1" spans="1:8">
      <c r="A270">
        <v>2080112</v>
      </c>
      <c r="B270" t="s">
        <v>232</v>
      </c>
      <c r="C270">
        <v>3</v>
      </c>
      <c r="D270">
        <v>2</v>
      </c>
      <c r="E270">
        <v>-0.7</v>
      </c>
      <c r="F270">
        <v>-0.3</v>
      </c>
      <c r="G270">
        <v>2</v>
      </c>
      <c r="H270">
        <v>1</v>
      </c>
    </row>
    <row r="271" ht="13.2" customHeight="1" spans="1:6">
      <c r="A271">
        <v>2080199</v>
      </c>
      <c r="B271" t="s">
        <v>233</v>
      </c>
      <c r="C271">
        <v>8</v>
      </c>
      <c r="D271">
        <v>0</v>
      </c>
      <c r="E271">
        <v>-7.6</v>
      </c>
      <c r="F271">
        <v>-0.4</v>
      </c>
    </row>
    <row r="272" ht="13.2" customHeight="1" spans="1:8">
      <c r="A272">
        <v>2080201</v>
      </c>
      <c r="B272" t="s">
        <v>97</v>
      </c>
      <c r="C272">
        <v>96</v>
      </c>
      <c r="D272">
        <v>96</v>
      </c>
      <c r="E272">
        <v>0.459185999999999</v>
      </c>
      <c r="F272">
        <v>-0.459185999999999</v>
      </c>
      <c r="G272">
        <v>104</v>
      </c>
      <c r="H272">
        <v>1.08333333333333</v>
      </c>
    </row>
    <row r="273" ht="13.2" customHeight="1" spans="1:8">
      <c r="A273">
        <v>2080202</v>
      </c>
      <c r="B273" t="s">
        <v>98</v>
      </c>
      <c r="C273">
        <v>32</v>
      </c>
      <c r="D273">
        <v>21</v>
      </c>
      <c r="E273">
        <v>-10.805115</v>
      </c>
      <c r="F273">
        <v>-0.194884999999999</v>
      </c>
      <c r="G273">
        <v>21</v>
      </c>
      <c r="H273">
        <v>1</v>
      </c>
    </row>
    <row r="274" ht="13.2" customHeight="1" spans="1:8">
      <c r="A274">
        <v>2080207</v>
      </c>
      <c r="B274" t="s">
        <v>235</v>
      </c>
      <c r="C274">
        <v>4</v>
      </c>
      <c r="D274">
        <v>2</v>
      </c>
      <c r="E274">
        <v>-2</v>
      </c>
      <c r="F274">
        <v>0</v>
      </c>
      <c r="G274">
        <v>2</v>
      </c>
      <c r="H274">
        <v>1</v>
      </c>
    </row>
    <row r="275" ht="13.2" customHeight="1" spans="1:8">
      <c r="A275">
        <v>2080299</v>
      </c>
      <c r="B275" t="s">
        <v>236</v>
      </c>
      <c r="C275">
        <v>45</v>
      </c>
      <c r="D275">
        <v>28</v>
      </c>
      <c r="E275">
        <v>-17.2834</v>
      </c>
      <c r="F275">
        <v>0.2834</v>
      </c>
      <c r="G275">
        <v>30</v>
      </c>
      <c r="H275">
        <v>1.07142857142857</v>
      </c>
    </row>
    <row r="276" ht="13.2" customHeight="1" spans="1:8">
      <c r="A276">
        <v>2080501</v>
      </c>
      <c r="B276" t="s">
        <v>238</v>
      </c>
      <c r="C276">
        <v>274</v>
      </c>
      <c r="D276">
        <v>365</v>
      </c>
      <c r="E276">
        <v>78.503141</v>
      </c>
      <c r="F276">
        <v>12.496859</v>
      </c>
      <c r="G276">
        <v>321</v>
      </c>
      <c r="H276">
        <v>0.879452054794521</v>
      </c>
    </row>
    <row r="277" ht="13.2" customHeight="1" spans="1:8">
      <c r="A277">
        <v>2080502</v>
      </c>
      <c r="B277" t="s">
        <v>239</v>
      </c>
      <c r="C277">
        <v>88</v>
      </c>
      <c r="D277">
        <v>96</v>
      </c>
      <c r="E277">
        <v>8.090745</v>
      </c>
      <c r="F277">
        <v>-0.0907449999999983</v>
      </c>
      <c r="G277">
        <v>93</v>
      </c>
      <c r="H277">
        <v>0.96875</v>
      </c>
    </row>
    <row r="278" ht="13.2" customHeight="1" spans="1:8">
      <c r="A278">
        <v>2080503</v>
      </c>
      <c r="B278" t="s">
        <v>240</v>
      </c>
      <c r="C278">
        <v>130</v>
      </c>
      <c r="D278">
        <v>111</v>
      </c>
      <c r="E278">
        <v>-18.5561</v>
      </c>
      <c r="F278">
        <v>-0.443899999999999</v>
      </c>
      <c r="G278">
        <v>115</v>
      </c>
      <c r="H278">
        <v>1.03603603603604</v>
      </c>
    </row>
    <row r="279" ht="13.2" customHeight="1" spans="1:8">
      <c r="A279">
        <v>2080505</v>
      </c>
      <c r="B279" t="s">
        <v>241</v>
      </c>
      <c r="C279">
        <v>1360</v>
      </c>
      <c r="D279">
        <v>1237</v>
      </c>
      <c r="E279">
        <v>20.0262829999999</v>
      </c>
      <c r="F279">
        <v>-143.026283</v>
      </c>
      <c r="G279">
        <v>1191</v>
      </c>
      <c r="H279">
        <v>0.962813257881972</v>
      </c>
    </row>
    <row r="280" ht="13.2" customHeight="1" spans="1:8">
      <c r="A280">
        <v>2080506</v>
      </c>
      <c r="B280" t="s">
        <v>242</v>
      </c>
      <c r="C280">
        <v>71</v>
      </c>
      <c r="D280">
        <v>72</v>
      </c>
      <c r="E280">
        <v>1.18000000000001</v>
      </c>
      <c r="F280">
        <v>-0.180000000000007</v>
      </c>
      <c r="G280">
        <v>62</v>
      </c>
      <c r="H280">
        <v>0.861111111111111</v>
      </c>
    </row>
    <row r="281" ht="13.2" customHeight="1" spans="1:8">
      <c r="A281">
        <v>2080507</v>
      </c>
      <c r="B281" t="s">
        <v>243</v>
      </c>
      <c r="D281">
        <v>5180</v>
      </c>
      <c r="E281">
        <v>-674</v>
      </c>
      <c r="F281">
        <v>5854</v>
      </c>
      <c r="G281">
        <v>5290</v>
      </c>
      <c r="H281">
        <v>1.02123552123552</v>
      </c>
    </row>
    <row r="282" ht="13.2" customHeight="1" spans="1:8">
      <c r="A282">
        <v>2080699</v>
      </c>
      <c r="B282" t="s">
        <v>245</v>
      </c>
      <c r="C282">
        <v>150</v>
      </c>
      <c r="D282">
        <v>4</v>
      </c>
      <c r="E282">
        <v>-146.1884</v>
      </c>
      <c r="F282">
        <v>0.188400000000001</v>
      </c>
      <c r="G282">
        <v>4</v>
      </c>
      <c r="H282">
        <v>1</v>
      </c>
    </row>
    <row r="283" ht="13.2" customHeight="1" spans="1:8">
      <c r="A283">
        <v>2080701</v>
      </c>
      <c r="B283" t="s">
        <v>247</v>
      </c>
      <c r="C283">
        <v>40</v>
      </c>
      <c r="D283">
        <v>31</v>
      </c>
      <c r="E283">
        <v>-9.248626</v>
      </c>
      <c r="F283">
        <v>0.248626</v>
      </c>
      <c r="G283">
        <v>31</v>
      </c>
      <c r="H283">
        <v>1</v>
      </c>
    </row>
    <row r="284" ht="13.2" customHeight="1" spans="1:8">
      <c r="A284">
        <v>2080705</v>
      </c>
      <c r="B284" t="s">
        <v>248</v>
      </c>
      <c r="C284">
        <v>701</v>
      </c>
      <c r="D284">
        <v>848</v>
      </c>
      <c r="E284">
        <v>147</v>
      </c>
      <c r="F284">
        <v>0</v>
      </c>
      <c r="G284">
        <v>360</v>
      </c>
      <c r="H284">
        <v>0.424528301886792</v>
      </c>
    </row>
    <row r="285" ht="13.2" customHeight="1" spans="1:7">
      <c r="A285">
        <v>2080799</v>
      </c>
      <c r="B285" t="s">
        <v>249</v>
      </c>
      <c r="E285">
        <v>0</v>
      </c>
      <c r="F285">
        <v>0</v>
      </c>
      <c r="G285">
        <v>488</v>
      </c>
    </row>
    <row r="286" ht="13.2" customHeight="1" spans="1:8">
      <c r="A286">
        <v>2080801</v>
      </c>
      <c r="B286" t="s">
        <v>251</v>
      </c>
      <c r="C286">
        <v>7</v>
      </c>
      <c r="D286">
        <v>41</v>
      </c>
      <c r="E286">
        <v>33.76432</v>
      </c>
      <c r="F286">
        <v>0.235680000000002</v>
      </c>
      <c r="G286">
        <v>29</v>
      </c>
      <c r="H286">
        <v>0.707317073170732</v>
      </c>
    </row>
    <row r="287" ht="13.2" customHeight="1" spans="1:8">
      <c r="A287">
        <v>2080802</v>
      </c>
      <c r="B287" t="s">
        <v>252</v>
      </c>
      <c r="C287">
        <v>66</v>
      </c>
      <c r="D287">
        <v>74</v>
      </c>
      <c r="E287">
        <v>8.05046</v>
      </c>
      <c r="F287">
        <v>-0.0504600000000011</v>
      </c>
      <c r="G287">
        <v>47</v>
      </c>
      <c r="H287">
        <v>0.635135135135135</v>
      </c>
    </row>
    <row r="288" ht="13.2" customHeight="1" spans="1:8">
      <c r="A288">
        <v>2080803</v>
      </c>
      <c r="B288" t="s">
        <v>253</v>
      </c>
      <c r="C288">
        <v>89</v>
      </c>
      <c r="D288">
        <v>107</v>
      </c>
      <c r="E288">
        <v>17.80954</v>
      </c>
      <c r="F288">
        <v>0.190460000000002</v>
      </c>
      <c r="G288">
        <v>109</v>
      </c>
      <c r="H288">
        <v>1.01869158878505</v>
      </c>
    </row>
    <row r="289" ht="13.2" customHeight="1" spans="1:8">
      <c r="A289">
        <v>2080805</v>
      </c>
      <c r="B289" t="s">
        <v>254</v>
      </c>
      <c r="C289">
        <v>240</v>
      </c>
      <c r="D289">
        <v>210</v>
      </c>
      <c r="E289">
        <v>-30.5</v>
      </c>
      <c r="F289">
        <v>0.5</v>
      </c>
      <c r="G289">
        <v>212</v>
      </c>
      <c r="H289">
        <v>1.00952380952381</v>
      </c>
    </row>
    <row r="290" ht="13.2" customHeight="1" spans="1:8">
      <c r="A290">
        <v>2080806</v>
      </c>
      <c r="B290" t="s">
        <v>255</v>
      </c>
      <c r="C290">
        <v>13</v>
      </c>
      <c r="D290">
        <v>13</v>
      </c>
      <c r="E290">
        <v>0</v>
      </c>
      <c r="F290">
        <v>0</v>
      </c>
      <c r="G290">
        <v>13</v>
      </c>
      <c r="H290">
        <v>1</v>
      </c>
    </row>
    <row r="291" ht="13.2" customHeight="1" spans="1:8">
      <c r="A291">
        <v>2080899</v>
      </c>
      <c r="B291" t="s">
        <v>256</v>
      </c>
      <c r="C291">
        <v>4</v>
      </c>
      <c r="D291">
        <v>16</v>
      </c>
      <c r="E291">
        <v>11.61</v>
      </c>
      <c r="F291">
        <v>0.390000000000001</v>
      </c>
      <c r="G291">
        <v>16</v>
      </c>
      <c r="H291">
        <v>1</v>
      </c>
    </row>
    <row r="292" ht="13.2" customHeight="1" spans="1:8">
      <c r="A292">
        <v>2080901</v>
      </c>
      <c r="B292" t="s">
        <v>258</v>
      </c>
      <c r="C292">
        <v>284</v>
      </c>
      <c r="D292">
        <v>205</v>
      </c>
      <c r="E292">
        <v>-79</v>
      </c>
      <c r="F292">
        <v>0</v>
      </c>
      <c r="G292">
        <v>205</v>
      </c>
      <c r="H292">
        <v>1</v>
      </c>
    </row>
    <row r="293" ht="13.2" customHeight="1" spans="1:8">
      <c r="A293">
        <v>2080902</v>
      </c>
      <c r="B293" t="s">
        <v>259</v>
      </c>
      <c r="C293">
        <v>9</v>
      </c>
      <c r="D293">
        <v>9</v>
      </c>
      <c r="E293">
        <v>-0.5</v>
      </c>
      <c r="F293">
        <v>0.5</v>
      </c>
      <c r="G293">
        <v>4</v>
      </c>
      <c r="H293">
        <v>0.444444444444444</v>
      </c>
    </row>
    <row r="294" ht="13.2" customHeight="1" spans="1:6">
      <c r="A294">
        <v>2080903</v>
      </c>
      <c r="B294" t="s">
        <v>260</v>
      </c>
      <c r="D294">
        <v>1</v>
      </c>
      <c r="E294">
        <v>0</v>
      </c>
      <c r="F294">
        <v>1</v>
      </c>
    </row>
    <row r="295" ht="13.2" customHeight="1" spans="1:6">
      <c r="A295">
        <v>2080904</v>
      </c>
      <c r="B295" t="s">
        <v>261</v>
      </c>
      <c r="C295">
        <v>1</v>
      </c>
      <c r="D295">
        <v>0</v>
      </c>
      <c r="E295">
        <v>-0.92</v>
      </c>
      <c r="F295">
        <v>-0.08</v>
      </c>
    </row>
    <row r="296" ht="13.2" customHeight="1" spans="1:8">
      <c r="A296">
        <v>2080905</v>
      </c>
      <c r="B296" t="s">
        <v>262</v>
      </c>
      <c r="C296">
        <v>2</v>
      </c>
      <c r="D296">
        <v>4</v>
      </c>
      <c r="E296">
        <v>2.14</v>
      </c>
      <c r="F296">
        <v>-0.14</v>
      </c>
      <c r="G296">
        <v>4</v>
      </c>
      <c r="H296">
        <v>1</v>
      </c>
    </row>
    <row r="297" ht="13.2" customHeight="1" spans="1:6">
      <c r="A297">
        <v>2080999</v>
      </c>
      <c r="B297" t="s">
        <v>263</v>
      </c>
      <c r="D297">
        <v>79</v>
      </c>
      <c r="E297">
        <v>79.3064</v>
      </c>
      <c r="F297">
        <v>-0.306399999999996</v>
      </c>
    </row>
    <row r="298" ht="13.2" customHeight="1" spans="1:8">
      <c r="A298">
        <v>2081001</v>
      </c>
      <c r="B298" t="s">
        <v>265</v>
      </c>
      <c r="C298">
        <v>7</v>
      </c>
      <c r="D298">
        <v>4</v>
      </c>
      <c r="E298">
        <v>-3.136</v>
      </c>
      <c r="F298">
        <v>0.136</v>
      </c>
      <c r="G298">
        <v>4</v>
      </c>
      <c r="H298">
        <v>1</v>
      </c>
    </row>
    <row r="299" ht="13.2" customHeight="1" spans="1:8">
      <c r="A299">
        <v>2081002</v>
      </c>
      <c r="B299" t="s">
        <v>266</v>
      </c>
      <c r="C299">
        <v>677</v>
      </c>
      <c r="D299">
        <v>627</v>
      </c>
      <c r="E299">
        <v>-50.1414</v>
      </c>
      <c r="F299">
        <v>0.141400000000004</v>
      </c>
      <c r="G299">
        <v>580</v>
      </c>
      <c r="H299">
        <v>0.925039872408293</v>
      </c>
    </row>
    <row r="300" ht="13.2" customHeight="1" spans="1:8">
      <c r="A300">
        <v>2081003</v>
      </c>
      <c r="B300" t="s">
        <v>267</v>
      </c>
      <c r="C300">
        <v>273</v>
      </c>
      <c r="D300">
        <v>451</v>
      </c>
      <c r="E300">
        <v>-12.2961</v>
      </c>
      <c r="F300">
        <v>190.2961</v>
      </c>
      <c r="G300">
        <v>261</v>
      </c>
      <c r="H300">
        <v>0.578713968957871</v>
      </c>
    </row>
    <row r="301" ht="13.2" customHeight="1" spans="1:8">
      <c r="A301">
        <v>2081004</v>
      </c>
      <c r="B301" t="s">
        <v>268</v>
      </c>
      <c r="C301">
        <v>136</v>
      </c>
      <c r="D301">
        <v>132</v>
      </c>
      <c r="E301">
        <v>-3.572055</v>
      </c>
      <c r="F301">
        <v>-0.427945000000001</v>
      </c>
      <c r="G301">
        <v>137</v>
      </c>
      <c r="H301">
        <v>1.03787878787879</v>
      </c>
    </row>
    <row r="302" ht="13.2" customHeight="1" spans="1:8">
      <c r="A302">
        <v>2081101</v>
      </c>
      <c r="B302" t="s">
        <v>97</v>
      </c>
      <c r="C302">
        <v>12</v>
      </c>
      <c r="D302">
        <v>13</v>
      </c>
      <c r="E302">
        <v>1.160742</v>
      </c>
      <c r="F302">
        <v>-0.160742</v>
      </c>
      <c r="G302">
        <v>14</v>
      </c>
      <c r="H302">
        <v>1.07692307692308</v>
      </c>
    </row>
    <row r="303" ht="13.2" customHeight="1" spans="1:8">
      <c r="A303">
        <v>2081102</v>
      </c>
      <c r="B303" t="s">
        <v>98</v>
      </c>
      <c r="C303">
        <v>11</v>
      </c>
      <c r="D303">
        <v>6</v>
      </c>
      <c r="E303">
        <v>-5.44</v>
      </c>
      <c r="F303">
        <v>0.44</v>
      </c>
      <c r="G303">
        <v>10</v>
      </c>
      <c r="H303">
        <v>1.66666666666667</v>
      </c>
    </row>
    <row r="304" ht="13.2" customHeight="1" spans="1:8">
      <c r="A304">
        <v>2081104</v>
      </c>
      <c r="B304" t="s">
        <v>270</v>
      </c>
      <c r="C304">
        <v>10</v>
      </c>
      <c r="D304">
        <v>7</v>
      </c>
      <c r="E304">
        <v>-2.685</v>
      </c>
      <c r="F304">
        <v>-0.315</v>
      </c>
      <c r="G304">
        <v>7</v>
      </c>
      <c r="H304">
        <v>1</v>
      </c>
    </row>
    <row r="305" ht="13.2" customHeight="1" spans="1:8">
      <c r="A305">
        <v>2081105</v>
      </c>
      <c r="B305" t="s">
        <v>271</v>
      </c>
      <c r="C305">
        <v>58</v>
      </c>
      <c r="D305">
        <v>26</v>
      </c>
      <c r="E305">
        <v>-31.8</v>
      </c>
      <c r="F305">
        <v>-0.200000000000003</v>
      </c>
      <c r="G305">
        <v>36</v>
      </c>
      <c r="H305">
        <v>1.38461538461538</v>
      </c>
    </row>
    <row r="306" ht="13.2" customHeight="1" spans="1:8">
      <c r="A306">
        <v>2081106</v>
      </c>
      <c r="B306" t="s">
        <v>272</v>
      </c>
      <c r="C306">
        <v>1</v>
      </c>
      <c r="D306">
        <v>1</v>
      </c>
      <c r="E306">
        <v>-0.22</v>
      </c>
      <c r="F306">
        <v>0.22</v>
      </c>
      <c r="G306">
        <v>1</v>
      </c>
      <c r="H306">
        <v>1</v>
      </c>
    </row>
    <row r="307" ht="13.2" customHeight="1" spans="1:8">
      <c r="A307">
        <v>2081107</v>
      </c>
      <c r="B307" t="s">
        <v>273</v>
      </c>
      <c r="C307">
        <v>62</v>
      </c>
      <c r="D307">
        <v>62</v>
      </c>
      <c r="E307">
        <v>-0.100000000000001</v>
      </c>
      <c r="F307">
        <v>0.100000000000001</v>
      </c>
      <c r="G307">
        <v>60</v>
      </c>
      <c r="H307">
        <v>0.967741935483871</v>
      </c>
    </row>
    <row r="308" ht="13.2" customHeight="1" spans="1:8">
      <c r="A308">
        <v>2081199</v>
      </c>
      <c r="B308" t="s">
        <v>274</v>
      </c>
      <c r="D308">
        <v>7</v>
      </c>
      <c r="E308">
        <v>-3.07</v>
      </c>
      <c r="F308">
        <v>10.07</v>
      </c>
      <c r="G308">
        <v>7</v>
      </c>
      <c r="H308">
        <v>1</v>
      </c>
    </row>
    <row r="309" ht="13.2" customHeight="1" spans="1:8">
      <c r="A309">
        <v>2081601</v>
      </c>
      <c r="B309" t="s">
        <v>97</v>
      </c>
      <c r="C309">
        <v>28</v>
      </c>
      <c r="D309">
        <v>30</v>
      </c>
      <c r="E309">
        <v>2.280599</v>
      </c>
      <c r="F309">
        <v>-0.280599</v>
      </c>
      <c r="G309">
        <v>33</v>
      </c>
      <c r="H309">
        <v>1.1</v>
      </c>
    </row>
    <row r="310" ht="13.2" customHeight="1" spans="1:8">
      <c r="A310">
        <v>2081602</v>
      </c>
      <c r="B310" t="s">
        <v>98</v>
      </c>
      <c r="C310">
        <v>11</v>
      </c>
      <c r="D310">
        <v>8</v>
      </c>
      <c r="E310">
        <v>-3</v>
      </c>
      <c r="F310">
        <v>0</v>
      </c>
      <c r="G310">
        <v>8</v>
      </c>
      <c r="H310">
        <v>1</v>
      </c>
    </row>
    <row r="311" ht="13.2" customHeight="1" spans="1:8">
      <c r="A311">
        <v>2081901</v>
      </c>
      <c r="B311" t="s">
        <v>277</v>
      </c>
      <c r="C311">
        <v>197</v>
      </c>
      <c r="D311">
        <v>239</v>
      </c>
      <c r="E311">
        <v>42</v>
      </c>
      <c r="F311">
        <v>0</v>
      </c>
      <c r="G311">
        <v>217</v>
      </c>
      <c r="H311">
        <v>0.907949790794979</v>
      </c>
    </row>
    <row r="312" ht="13.2" customHeight="1" spans="1:8">
      <c r="A312">
        <v>2082001</v>
      </c>
      <c r="B312" t="s">
        <v>279</v>
      </c>
      <c r="C312">
        <v>4</v>
      </c>
      <c r="D312">
        <v>4</v>
      </c>
      <c r="E312">
        <v>0</v>
      </c>
      <c r="F312">
        <v>0</v>
      </c>
      <c r="G312">
        <v>4</v>
      </c>
      <c r="H312">
        <v>1</v>
      </c>
    </row>
    <row r="313" ht="13.2" customHeight="1" spans="1:6">
      <c r="A313">
        <v>2082002</v>
      </c>
      <c r="B313" t="s">
        <v>280</v>
      </c>
      <c r="C313">
        <v>1</v>
      </c>
      <c r="D313">
        <v>1</v>
      </c>
      <c r="E313">
        <v>-0.4</v>
      </c>
      <c r="F313">
        <v>0.4</v>
      </c>
    </row>
    <row r="314" ht="13.2" customHeight="1" spans="1:8">
      <c r="A314">
        <v>2082101</v>
      </c>
      <c r="B314" t="s">
        <v>282</v>
      </c>
      <c r="C314">
        <v>13</v>
      </c>
      <c r="D314">
        <v>12</v>
      </c>
      <c r="E314">
        <v>-0.539999999999999</v>
      </c>
      <c r="F314">
        <v>-0.460000000000001</v>
      </c>
      <c r="G314">
        <v>12</v>
      </c>
      <c r="H314">
        <v>1</v>
      </c>
    </row>
    <row r="315" ht="13.2" customHeight="1" spans="1:8">
      <c r="A315">
        <v>2082501</v>
      </c>
      <c r="B315" t="s">
        <v>284</v>
      </c>
      <c r="D315">
        <v>500</v>
      </c>
      <c r="E315">
        <v>500</v>
      </c>
      <c r="F315">
        <v>0</v>
      </c>
      <c r="G315">
        <v>500</v>
      </c>
      <c r="H315">
        <v>1</v>
      </c>
    </row>
    <row r="316" ht="13.2" customHeight="1" spans="1:8">
      <c r="A316">
        <v>2082602</v>
      </c>
      <c r="B316" t="s">
        <v>286</v>
      </c>
      <c r="C316">
        <v>997</v>
      </c>
      <c r="D316">
        <v>1016</v>
      </c>
      <c r="E316">
        <v>19</v>
      </c>
      <c r="F316">
        <v>0</v>
      </c>
      <c r="G316">
        <v>1029</v>
      </c>
      <c r="H316">
        <v>1.01279527559055</v>
      </c>
    </row>
    <row r="317" ht="13.2" customHeight="1" spans="1:8">
      <c r="A317">
        <v>2082801</v>
      </c>
      <c r="B317" t="s">
        <v>97</v>
      </c>
      <c r="C317">
        <v>66</v>
      </c>
      <c r="D317">
        <v>63</v>
      </c>
      <c r="E317">
        <v>-2.646127</v>
      </c>
      <c r="F317">
        <v>-0.353873</v>
      </c>
      <c r="G317">
        <v>68</v>
      </c>
      <c r="H317">
        <v>1.07936507936508</v>
      </c>
    </row>
    <row r="318" ht="13.2" customHeight="1" spans="1:8">
      <c r="A318">
        <v>2082802</v>
      </c>
      <c r="B318" t="s">
        <v>98</v>
      </c>
      <c r="C318">
        <v>26</v>
      </c>
      <c r="D318">
        <v>15</v>
      </c>
      <c r="E318">
        <v>-11.2</v>
      </c>
      <c r="F318">
        <v>0.199999999999999</v>
      </c>
      <c r="G318">
        <v>17</v>
      </c>
      <c r="H318">
        <v>1.13333333333333</v>
      </c>
    </row>
    <row r="319" ht="13.2" customHeight="1" spans="1:8">
      <c r="A319">
        <v>2082804</v>
      </c>
      <c r="B319" t="s">
        <v>288</v>
      </c>
      <c r="C319">
        <v>67</v>
      </c>
      <c r="D319">
        <v>67</v>
      </c>
      <c r="E319">
        <v>0</v>
      </c>
      <c r="F319">
        <v>0</v>
      </c>
      <c r="G319">
        <v>67</v>
      </c>
      <c r="H319">
        <v>1</v>
      </c>
    </row>
    <row r="320" ht="13.2" customHeight="1" spans="1:8">
      <c r="A320">
        <v>2082850</v>
      </c>
      <c r="B320" t="s">
        <v>107</v>
      </c>
      <c r="C320">
        <v>19</v>
      </c>
      <c r="D320">
        <v>15</v>
      </c>
      <c r="E320">
        <v>-4.436</v>
      </c>
      <c r="F320">
        <v>0.436</v>
      </c>
      <c r="G320">
        <v>16</v>
      </c>
      <c r="H320">
        <v>1.06666666666667</v>
      </c>
    </row>
    <row r="321" ht="13.2" customHeight="1" spans="1:8">
      <c r="A321">
        <v>2082899</v>
      </c>
      <c r="B321" t="s">
        <v>289</v>
      </c>
      <c r="C321">
        <v>2</v>
      </c>
      <c r="D321">
        <v>1</v>
      </c>
      <c r="E321">
        <v>-1.2</v>
      </c>
      <c r="F321">
        <v>0.2</v>
      </c>
      <c r="G321">
        <v>1</v>
      </c>
      <c r="H321">
        <v>1</v>
      </c>
    </row>
    <row r="322" ht="13.2" customHeight="1" spans="1:8">
      <c r="A322">
        <v>2083001</v>
      </c>
      <c r="B322" t="s">
        <v>291</v>
      </c>
      <c r="D322">
        <v>2</v>
      </c>
      <c r="E322">
        <v>2</v>
      </c>
      <c r="F322">
        <v>0</v>
      </c>
      <c r="G322">
        <v>2</v>
      </c>
      <c r="H322">
        <v>1</v>
      </c>
    </row>
    <row r="323" ht="13.2" customHeight="1" spans="1:8">
      <c r="A323">
        <v>2089901</v>
      </c>
      <c r="B323" t="s">
        <v>292</v>
      </c>
      <c r="C323">
        <v>52</v>
      </c>
      <c r="D323">
        <v>30</v>
      </c>
      <c r="E323">
        <v>28</v>
      </c>
      <c r="F323">
        <v>-50</v>
      </c>
      <c r="G323">
        <v>52</v>
      </c>
      <c r="H323">
        <v>1.73333333333333</v>
      </c>
    </row>
    <row r="324" ht="13.2" customHeight="1" spans="1:8">
      <c r="A324">
        <v>2100101</v>
      </c>
      <c r="B324" t="s">
        <v>97</v>
      </c>
      <c r="C324">
        <v>132</v>
      </c>
      <c r="D324">
        <v>118</v>
      </c>
      <c r="E324">
        <v>-13.990007</v>
      </c>
      <c r="F324">
        <v>-0.00999300000000147</v>
      </c>
      <c r="G324">
        <v>138</v>
      </c>
      <c r="H324">
        <v>1.16949152542373</v>
      </c>
    </row>
    <row r="325" ht="13.2" customHeight="1" spans="1:8">
      <c r="A325">
        <v>2100199</v>
      </c>
      <c r="B325" t="s">
        <v>295</v>
      </c>
      <c r="C325">
        <v>83</v>
      </c>
      <c r="D325">
        <v>84</v>
      </c>
      <c r="E325">
        <v>0.638000000000005</v>
      </c>
      <c r="F325">
        <v>0.361999999999995</v>
      </c>
      <c r="G325">
        <v>78</v>
      </c>
      <c r="H325">
        <v>0.928571428571429</v>
      </c>
    </row>
    <row r="326" ht="13.2" customHeight="1" spans="1:8">
      <c r="A326">
        <v>2100201</v>
      </c>
      <c r="B326" t="s">
        <v>297</v>
      </c>
      <c r="D326">
        <v>8000</v>
      </c>
      <c r="E326">
        <v>8000</v>
      </c>
      <c r="F326">
        <v>0</v>
      </c>
      <c r="G326">
        <v>7987</v>
      </c>
      <c r="H326">
        <v>0.998375</v>
      </c>
    </row>
    <row r="327" ht="13.2" customHeight="1" spans="1:8">
      <c r="A327">
        <v>2100299</v>
      </c>
      <c r="B327" t="s">
        <v>298</v>
      </c>
      <c r="C327">
        <v>199</v>
      </c>
      <c r="D327">
        <v>28</v>
      </c>
      <c r="E327">
        <v>-171.0465</v>
      </c>
      <c r="F327">
        <v>0.0465000000000089</v>
      </c>
      <c r="G327">
        <v>28</v>
      </c>
      <c r="H327">
        <v>1</v>
      </c>
    </row>
    <row r="328" ht="13.2" customHeight="1" spans="1:8">
      <c r="A328">
        <v>2100301</v>
      </c>
      <c r="B328" t="s">
        <v>300</v>
      </c>
      <c r="C328">
        <v>118</v>
      </c>
      <c r="D328">
        <v>119</v>
      </c>
      <c r="E328">
        <v>1.23064100000001</v>
      </c>
      <c r="F328">
        <v>-0.230641000000009</v>
      </c>
      <c r="G328">
        <v>123</v>
      </c>
      <c r="H328">
        <v>1.03361344537815</v>
      </c>
    </row>
    <row r="329" ht="13.2" customHeight="1" spans="1:8">
      <c r="A329">
        <v>2100302</v>
      </c>
      <c r="B329" t="s">
        <v>301</v>
      </c>
      <c r="C329">
        <v>367</v>
      </c>
      <c r="D329">
        <v>376</v>
      </c>
      <c r="E329">
        <v>8.961278</v>
      </c>
      <c r="F329">
        <v>0.0387219999999999</v>
      </c>
      <c r="G329">
        <v>378</v>
      </c>
      <c r="H329">
        <v>1.00531914893617</v>
      </c>
    </row>
    <row r="330" ht="13.2" customHeight="1" spans="1:8">
      <c r="A330">
        <v>2100399</v>
      </c>
      <c r="B330" t="s">
        <v>302</v>
      </c>
      <c r="C330">
        <v>52</v>
      </c>
      <c r="D330">
        <v>172</v>
      </c>
      <c r="E330">
        <v>120</v>
      </c>
      <c r="F330">
        <v>0</v>
      </c>
      <c r="G330">
        <v>172</v>
      </c>
      <c r="H330">
        <v>1</v>
      </c>
    </row>
    <row r="331" ht="13.2" customHeight="1" spans="1:8">
      <c r="A331">
        <v>2100401</v>
      </c>
      <c r="B331" t="s">
        <v>304</v>
      </c>
      <c r="C331">
        <v>545</v>
      </c>
      <c r="D331">
        <v>607</v>
      </c>
      <c r="E331">
        <v>61.85605</v>
      </c>
      <c r="F331">
        <v>0.14394999999999</v>
      </c>
      <c r="G331">
        <v>554</v>
      </c>
      <c r="H331">
        <v>0.912685337726524</v>
      </c>
    </row>
    <row r="332" ht="13.2" customHeight="1" spans="1:8">
      <c r="A332">
        <v>2100402</v>
      </c>
      <c r="B332" t="s">
        <v>305</v>
      </c>
      <c r="C332">
        <v>130</v>
      </c>
      <c r="D332">
        <v>121</v>
      </c>
      <c r="E332">
        <v>-8.986336</v>
      </c>
      <c r="F332">
        <v>-0.0136639999999986</v>
      </c>
      <c r="G332">
        <v>132</v>
      </c>
      <c r="H332">
        <v>1.09090909090909</v>
      </c>
    </row>
    <row r="333" ht="13.2" customHeight="1" spans="1:8">
      <c r="A333">
        <v>2100403</v>
      </c>
      <c r="B333" t="s">
        <v>306</v>
      </c>
      <c r="C333">
        <v>165</v>
      </c>
      <c r="D333">
        <v>164</v>
      </c>
      <c r="E333">
        <v>-1.324436</v>
      </c>
      <c r="F333">
        <v>0.324435999999999</v>
      </c>
      <c r="G333">
        <v>184</v>
      </c>
      <c r="H333">
        <v>1.1219512195122</v>
      </c>
    </row>
    <row r="334" ht="13.2" customHeight="1" spans="1:8">
      <c r="A334">
        <v>2100408</v>
      </c>
      <c r="B334" t="s">
        <v>307</v>
      </c>
      <c r="C334">
        <v>709</v>
      </c>
      <c r="D334">
        <v>764</v>
      </c>
      <c r="E334">
        <v>54.8891</v>
      </c>
      <c r="F334">
        <v>0.110900000000015</v>
      </c>
      <c r="G334">
        <v>788</v>
      </c>
      <c r="H334">
        <v>1.03141361256544</v>
      </c>
    </row>
    <row r="335" ht="13.2" customHeight="1" spans="1:8">
      <c r="A335">
        <v>2100409</v>
      </c>
      <c r="B335" t="s">
        <v>308</v>
      </c>
      <c r="C335">
        <v>53</v>
      </c>
      <c r="D335">
        <v>65</v>
      </c>
      <c r="E335">
        <v>-26.7792</v>
      </c>
      <c r="F335">
        <v>38.7792</v>
      </c>
      <c r="G335">
        <v>65</v>
      </c>
      <c r="H335">
        <v>1</v>
      </c>
    </row>
    <row r="336" ht="13.2" customHeight="1" spans="1:8">
      <c r="A336">
        <v>2100410</v>
      </c>
      <c r="B336" t="s">
        <v>309</v>
      </c>
      <c r="D336">
        <v>1374</v>
      </c>
      <c r="E336">
        <v>1239.05</v>
      </c>
      <c r="F336">
        <v>134.95</v>
      </c>
      <c r="G336">
        <v>1254</v>
      </c>
      <c r="H336">
        <v>0.912663755458515</v>
      </c>
    </row>
    <row r="337" ht="13.2" customHeight="1" spans="1:8">
      <c r="A337">
        <v>2100499</v>
      </c>
      <c r="B337" t="s">
        <v>310</v>
      </c>
      <c r="C337">
        <v>233</v>
      </c>
      <c r="D337">
        <v>285</v>
      </c>
      <c r="E337">
        <v>0.212899999999991</v>
      </c>
      <c r="F337">
        <v>51.7871</v>
      </c>
      <c r="G337">
        <v>416</v>
      </c>
      <c r="H337">
        <v>1.45964912280702</v>
      </c>
    </row>
    <row r="338" ht="13.2" customHeight="1" spans="1:8">
      <c r="A338">
        <v>2100717</v>
      </c>
      <c r="B338" t="s">
        <v>312</v>
      </c>
      <c r="C338">
        <v>73</v>
      </c>
      <c r="D338">
        <v>83</v>
      </c>
      <c r="E338">
        <v>9.61</v>
      </c>
      <c r="F338">
        <v>0.390000000000001</v>
      </c>
      <c r="G338">
        <v>83</v>
      </c>
      <c r="H338">
        <v>1</v>
      </c>
    </row>
    <row r="339" ht="13.2" customHeight="1" spans="1:8">
      <c r="A339">
        <v>2100799</v>
      </c>
      <c r="B339" t="s">
        <v>313</v>
      </c>
      <c r="C339">
        <v>123</v>
      </c>
      <c r="D339">
        <v>113</v>
      </c>
      <c r="E339">
        <v>-19.9332</v>
      </c>
      <c r="F339">
        <v>9.9332</v>
      </c>
      <c r="G339">
        <v>101</v>
      </c>
      <c r="H339">
        <v>0.893805309734513</v>
      </c>
    </row>
    <row r="340" ht="13.2" customHeight="1" spans="1:8">
      <c r="A340">
        <v>2101101</v>
      </c>
      <c r="B340" t="s">
        <v>315</v>
      </c>
      <c r="C340">
        <v>492</v>
      </c>
      <c r="D340">
        <v>480</v>
      </c>
      <c r="E340">
        <v>62.903949</v>
      </c>
      <c r="F340">
        <v>-74.903949</v>
      </c>
      <c r="G340">
        <v>639</v>
      </c>
      <c r="H340">
        <v>1.33125</v>
      </c>
    </row>
    <row r="341" ht="13.2" customHeight="1" spans="1:8">
      <c r="A341">
        <v>2101102</v>
      </c>
      <c r="B341" t="s">
        <v>316</v>
      </c>
      <c r="C341">
        <v>267</v>
      </c>
      <c r="D341">
        <v>320</v>
      </c>
      <c r="E341">
        <v>53.255171</v>
      </c>
      <c r="F341">
        <v>-0.255170999999997</v>
      </c>
      <c r="G341">
        <v>299</v>
      </c>
      <c r="H341">
        <v>0.934375</v>
      </c>
    </row>
    <row r="342" ht="13.2" customHeight="1" spans="1:8">
      <c r="A342">
        <v>2101202</v>
      </c>
      <c r="B342" t="s">
        <v>318</v>
      </c>
      <c r="C342">
        <v>580</v>
      </c>
      <c r="D342">
        <v>570</v>
      </c>
      <c r="E342">
        <v>-10.0766</v>
      </c>
      <c r="F342">
        <v>0.0765999999999991</v>
      </c>
      <c r="G342">
        <v>570</v>
      </c>
      <c r="H342">
        <v>1</v>
      </c>
    </row>
    <row r="343" ht="13.2" customHeight="1" spans="1:8">
      <c r="A343">
        <v>2101301</v>
      </c>
      <c r="B343" t="s">
        <v>320</v>
      </c>
      <c r="C343">
        <v>16</v>
      </c>
      <c r="D343">
        <v>18</v>
      </c>
      <c r="E343">
        <v>2</v>
      </c>
      <c r="F343">
        <v>0</v>
      </c>
      <c r="G343">
        <v>18</v>
      </c>
      <c r="H343">
        <v>1</v>
      </c>
    </row>
    <row r="344" ht="13.2" customHeight="1" spans="1:8">
      <c r="A344">
        <v>2101401</v>
      </c>
      <c r="B344" t="s">
        <v>322</v>
      </c>
      <c r="C344">
        <v>22</v>
      </c>
      <c r="D344">
        <v>17</v>
      </c>
      <c r="E344">
        <v>-5</v>
      </c>
      <c r="F344">
        <v>0</v>
      </c>
      <c r="G344">
        <v>17</v>
      </c>
      <c r="H344">
        <v>1</v>
      </c>
    </row>
    <row r="345" ht="13.2" customHeight="1" spans="1:8">
      <c r="A345">
        <v>2101501</v>
      </c>
      <c r="B345" t="s">
        <v>97</v>
      </c>
      <c r="C345">
        <v>33</v>
      </c>
      <c r="D345">
        <v>33</v>
      </c>
      <c r="E345">
        <v>-0.213925</v>
      </c>
      <c r="F345">
        <v>0.213925</v>
      </c>
      <c r="G345">
        <v>35</v>
      </c>
      <c r="H345">
        <v>1.06060606060606</v>
      </c>
    </row>
    <row r="346" ht="13.2" customHeight="1" spans="1:8">
      <c r="A346">
        <v>2101502</v>
      </c>
      <c r="B346" t="s">
        <v>98</v>
      </c>
      <c r="C346">
        <v>6</v>
      </c>
      <c r="D346">
        <v>6</v>
      </c>
      <c r="E346">
        <v>-0.2555</v>
      </c>
      <c r="F346">
        <v>0.2555</v>
      </c>
      <c r="G346">
        <v>6</v>
      </c>
      <c r="H346">
        <v>1</v>
      </c>
    </row>
    <row r="347" ht="13.2" customHeight="1" spans="1:8">
      <c r="A347">
        <v>2101505</v>
      </c>
      <c r="B347" t="s">
        <v>324</v>
      </c>
      <c r="D347">
        <v>7</v>
      </c>
      <c r="E347">
        <v>7</v>
      </c>
      <c r="F347">
        <v>0</v>
      </c>
      <c r="G347">
        <v>5</v>
      </c>
      <c r="H347">
        <v>0.714285714285714</v>
      </c>
    </row>
    <row r="348" ht="13.2" customHeight="1" spans="1:8">
      <c r="A348">
        <v>2101506</v>
      </c>
      <c r="B348" t="s">
        <v>325</v>
      </c>
      <c r="C348">
        <v>8</v>
      </c>
      <c r="D348">
        <v>7</v>
      </c>
      <c r="E348">
        <v>-0.601</v>
      </c>
      <c r="F348">
        <v>-0.399</v>
      </c>
      <c r="G348">
        <v>7</v>
      </c>
      <c r="H348">
        <v>1</v>
      </c>
    </row>
    <row r="349" ht="13.2" customHeight="1" spans="1:8">
      <c r="A349">
        <v>2101550</v>
      </c>
      <c r="B349" t="s">
        <v>326</v>
      </c>
      <c r="C349">
        <v>77</v>
      </c>
      <c r="D349">
        <v>78</v>
      </c>
      <c r="E349">
        <v>1.183213</v>
      </c>
      <c r="F349">
        <v>-0.183212999999999</v>
      </c>
      <c r="G349">
        <v>84</v>
      </c>
      <c r="H349">
        <v>1.07692307692308</v>
      </c>
    </row>
    <row r="350" ht="13.2" customHeight="1" spans="1:7">
      <c r="A350">
        <v>2101599</v>
      </c>
      <c r="B350" t="s">
        <v>327</v>
      </c>
      <c r="D350">
        <v>0</v>
      </c>
      <c r="G350">
        <v>2</v>
      </c>
    </row>
    <row r="351" ht="13.2" customHeight="1" spans="1:8">
      <c r="A351">
        <v>2101601</v>
      </c>
      <c r="B351" t="s">
        <v>329</v>
      </c>
      <c r="C351">
        <v>1</v>
      </c>
      <c r="D351">
        <v>1</v>
      </c>
      <c r="E351">
        <v>0</v>
      </c>
      <c r="F351">
        <v>0</v>
      </c>
      <c r="G351">
        <v>1</v>
      </c>
      <c r="H351">
        <v>1</v>
      </c>
    </row>
    <row r="352" ht="13.2" customHeight="1" spans="1:8">
      <c r="A352">
        <v>2110101</v>
      </c>
      <c r="B352" t="s">
        <v>97</v>
      </c>
      <c r="C352">
        <v>26</v>
      </c>
      <c r="D352">
        <v>71</v>
      </c>
      <c r="E352">
        <v>44.56</v>
      </c>
      <c r="F352">
        <v>0.439999999999998</v>
      </c>
      <c r="G352">
        <v>71</v>
      </c>
      <c r="H352">
        <v>1</v>
      </c>
    </row>
    <row r="353" ht="13.2" customHeight="1" spans="1:8">
      <c r="A353">
        <v>2110102</v>
      </c>
      <c r="B353" t="s">
        <v>98</v>
      </c>
      <c r="C353">
        <v>194</v>
      </c>
      <c r="D353">
        <v>191</v>
      </c>
      <c r="E353">
        <v>-3.21199999999999</v>
      </c>
      <c r="F353">
        <v>0.21199999999999</v>
      </c>
      <c r="G353">
        <v>179</v>
      </c>
      <c r="H353">
        <v>0.93717277486911</v>
      </c>
    </row>
    <row r="354" ht="13.2" customHeight="1" spans="1:8">
      <c r="A354">
        <v>2110199</v>
      </c>
      <c r="B354" t="s">
        <v>332</v>
      </c>
      <c r="C354">
        <v>68</v>
      </c>
      <c r="D354">
        <v>110</v>
      </c>
      <c r="E354">
        <v>42.25</v>
      </c>
      <c r="F354">
        <v>-0.25</v>
      </c>
      <c r="G354">
        <v>95</v>
      </c>
      <c r="H354">
        <v>0.863636363636364</v>
      </c>
    </row>
    <row r="355" ht="13.2" customHeight="1" spans="1:8">
      <c r="A355">
        <v>2110299</v>
      </c>
      <c r="B355" t="s">
        <v>334</v>
      </c>
      <c r="C355">
        <v>199</v>
      </c>
      <c r="D355">
        <v>91</v>
      </c>
      <c r="E355">
        <v>-107.63</v>
      </c>
      <c r="F355">
        <v>-0.370000000000005</v>
      </c>
      <c r="G355">
        <v>171</v>
      </c>
      <c r="H355">
        <v>1.87912087912088</v>
      </c>
    </row>
    <row r="356" ht="13.2" customHeight="1" spans="1:8">
      <c r="A356">
        <v>2110301</v>
      </c>
      <c r="B356" t="s">
        <v>336</v>
      </c>
      <c r="C356">
        <v>1407</v>
      </c>
      <c r="D356">
        <v>3345</v>
      </c>
      <c r="E356">
        <v>-108.874955</v>
      </c>
      <c r="F356">
        <v>2046.874955</v>
      </c>
      <c r="G356">
        <v>2985</v>
      </c>
      <c r="H356">
        <v>0.89237668161435</v>
      </c>
    </row>
    <row r="357" ht="13.2" customHeight="1" spans="1:8">
      <c r="A357">
        <v>2110302</v>
      </c>
      <c r="B357" t="s">
        <v>337</v>
      </c>
      <c r="C357">
        <v>840</v>
      </c>
      <c r="D357">
        <v>14</v>
      </c>
      <c r="E357">
        <v>-826.5</v>
      </c>
      <c r="F357">
        <v>0.5</v>
      </c>
      <c r="G357">
        <v>14</v>
      </c>
      <c r="H357">
        <v>1</v>
      </c>
    </row>
    <row r="358" ht="13.2" customHeight="1" spans="1:8">
      <c r="A358">
        <v>2110303</v>
      </c>
      <c r="B358" t="s">
        <v>338</v>
      </c>
      <c r="C358">
        <v>7</v>
      </c>
      <c r="D358">
        <v>7</v>
      </c>
      <c r="E358">
        <v>0</v>
      </c>
      <c r="F358">
        <v>0</v>
      </c>
      <c r="G358">
        <v>7</v>
      </c>
      <c r="H358">
        <v>1</v>
      </c>
    </row>
    <row r="359" ht="13.2" customHeight="1" spans="1:8">
      <c r="A359">
        <v>2110399</v>
      </c>
      <c r="B359" t="s">
        <v>339</v>
      </c>
      <c r="C359">
        <v>10</v>
      </c>
      <c r="D359">
        <v>10</v>
      </c>
      <c r="E359">
        <v>0</v>
      </c>
      <c r="F359">
        <v>0</v>
      </c>
      <c r="G359">
        <v>10</v>
      </c>
      <c r="H359">
        <v>1</v>
      </c>
    </row>
    <row r="360" ht="13.2" customHeight="1" spans="1:6">
      <c r="A360">
        <v>2110402</v>
      </c>
      <c r="B360" t="s">
        <v>341</v>
      </c>
      <c r="D360">
        <v>30</v>
      </c>
      <c r="E360">
        <v>0</v>
      </c>
      <c r="F360">
        <v>30</v>
      </c>
    </row>
    <row r="361" ht="13.2" customHeight="1" spans="1:8">
      <c r="A361">
        <v>2110602</v>
      </c>
      <c r="B361" t="s">
        <v>343</v>
      </c>
      <c r="C361">
        <v>102</v>
      </c>
      <c r="D361">
        <v>78</v>
      </c>
      <c r="E361">
        <v>-74.53835</v>
      </c>
      <c r="F361">
        <v>50.53835</v>
      </c>
      <c r="G361">
        <v>27</v>
      </c>
      <c r="H361">
        <v>0.346153846153846</v>
      </c>
    </row>
    <row r="362" ht="13.2" customHeight="1" spans="1:4">
      <c r="A362">
        <v>2110699</v>
      </c>
      <c r="B362" t="s">
        <v>344</v>
      </c>
      <c r="D362">
        <v>0</v>
      </c>
    </row>
    <row r="363" ht="13.2" customHeight="1" spans="1:8">
      <c r="A363">
        <v>2111103</v>
      </c>
      <c r="B363" t="s">
        <v>346</v>
      </c>
      <c r="D363">
        <v>51</v>
      </c>
      <c r="E363">
        <v>43.1744</v>
      </c>
      <c r="F363">
        <v>7.8256</v>
      </c>
      <c r="G363">
        <v>51</v>
      </c>
      <c r="H363">
        <v>1</v>
      </c>
    </row>
    <row r="364" ht="13.2" customHeight="1" spans="1:8">
      <c r="A364">
        <v>2111199</v>
      </c>
      <c r="B364" t="s">
        <v>347</v>
      </c>
      <c r="C364">
        <v>34</v>
      </c>
      <c r="D364">
        <v>30</v>
      </c>
      <c r="E364">
        <v>-4.09</v>
      </c>
      <c r="F364">
        <v>0.0899999999999999</v>
      </c>
      <c r="G364">
        <v>30</v>
      </c>
      <c r="H364">
        <v>1</v>
      </c>
    </row>
    <row r="365" ht="13.2" customHeight="1" spans="1:8">
      <c r="A365">
        <v>2119901</v>
      </c>
      <c r="B365" t="s">
        <v>348</v>
      </c>
      <c r="C365">
        <v>35</v>
      </c>
      <c r="D365">
        <v>35</v>
      </c>
      <c r="E365">
        <v>0</v>
      </c>
      <c r="F365">
        <v>0</v>
      </c>
      <c r="G365">
        <v>35</v>
      </c>
      <c r="H365">
        <v>1</v>
      </c>
    </row>
    <row r="366" ht="13.2" customHeight="1" spans="1:8">
      <c r="A366">
        <v>2120101</v>
      </c>
      <c r="B366" t="s">
        <v>97</v>
      </c>
      <c r="C366">
        <v>545</v>
      </c>
      <c r="D366">
        <v>520</v>
      </c>
      <c r="E366">
        <v>-24.750051</v>
      </c>
      <c r="F366">
        <v>-0.249948999999987</v>
      </c>
      <c r="G366">
        <v>585</v>
      </c>
      <c r="H366">
        <v>1.125</v>
      </c>
    </row>
    <row r="367" ht="13.2" customHeight="1" spans="1:8">
      <c r="A367">
        <v>2120102</v>
      </c>
      <c r="B367" t="s">
        <v>98</v>
      </c>
      <c r="C367">
        <v>266</v>
      </c>
      <c r="D367">
        <v>192</v>
      </c>
      <c r="E367">
        <v>-73.918</v>
      </c>
      <c r="F367">
        <v>-0.0819999999999936</v>
      </c>
      <c r="G367">
        <v>120</v>
      </c>
      <c r="H367">
        <v>0.625</v>
      </c>
    </row>
    <row r="368" ht="13.2" customHeight="1" spans="1:8">
      <c r="A368">
        <v>2120104</v>
      </c>
      <c r="B368" t="s">
        <v>351</v>
      </c>
      <c r="C368">
        <v>166</v>
      </c>
      <c r="D368">
        <v>100</v>
      </c>
      <c r="E368">
        <v>-66.47</v>
      </c>
      <c r="F368">
        <v>0.469999999999999</v>
      </c>
      <c r="G368">
        <v>48</v>
      </c>
      <c r="H368">
        <v>0.48</v>
      </c>
    </row>
    <row r="369" ht="13.2" customHeight="1" spans="1:8">
      <c r="A369">
        <v>2120106</v>
      </c>
      <c r="B369" t="s">
        <v>352</v>
      </c>
      <c r="C369">
        <v>15</v>
      </c>
      <c r="D369">
        <v>15</v>
      </c>
      <c r="E369">
        <v>0</v>
      </c>
      <c r="F369">
        <v>0</v>
      </c>
      <c r="G369">
        <v>15</v>
      </c>
      <c r="H369">
        <v>1</v>
      </c>
    </row>
    <row r="370" ht="13.2" customHeight="1" spans="1:8">
      <c r="A370">
        <v>2120109</v>
      </c>
      <c r="B370" t="s">
        <v>353</v>
      </c>
      <c r="C370">
        <v>62</v>
      </c>
      <c r="D370">
        <v>60</v>
      </c>
      <c r="E370">
        <v>-1.67574</v>
      </c>
      <c r="F370">
        <v>-0.324259999999999</v>
      </c>
      <c r="G370">
        <v>64</v>
      </c>
      <c r="H370">
        <v>1.06666666666667</v>
      </c>
    </row>
    <row r="371" ht="13.2" customHeight="1" spans="1:8">
      <c r="A371">
        <v>2120201</v>
      </c>
      <c r="B371" t="s">
        <v>354</v>
      </c>
      <c r="C371">
        <v>367</v>
      </c>
      <c r="D371">
        <v>393</v>
      </c>
      <c r="E371">
        <v>25.696854</v>
      </c>
      <c r="F371">
        <v>0.303145999999998</v>
      </c>
      <c r="G371">
        <v>433</v>
      </c>
      <c r="H371">
        <v>1.10178117048346</v>
      </c>
    </row>
    <row r="372" ht="13.2" customHeight="1" spans="1:8">
      <c r="A372">
        <v>2120303</v>
      </c>
      <c r="B372" t="s">
        <v>356</v>
      </c>
      <c r="C372">
        <v>2698</v>
      </c>
      <c r="D372">
        <v>5855</v>
      </c>
      <c r="E372">
        <v>3157.265246</v>
      </c>
      <c r="F372">
        <v>-0.265245999999934</v>
      </c>
      <c r="G372">
        <v>6331</v>
      </c>
      <c r="H372">
        <v>1.08129803586678</v>
      </c>
    </row>
    <row r="373" ht="13.2" customHeight="1" spans="1:8">
      <c r="A373">
        <v>2120399</v>
      </c>
      <c r="B373" t="s">
        <v>357</v>
      </c>
      <c r="C373">
        <v>1197</v>
      </c>
      <c r="D373">
        <v>1679</v>
      </c>
      <c r="E373">
        <v>669.325576</v>
      </c>
      <c r="F373">
        <v>-187.325576</v>
      </c>
      <c r="G373">
        <v>1381</v>
      </c>
      <c r="H373">
        <v>0.82251340083383</v>
      </c>
    </row>
    <row r="374" ht="13.2" customHeight="1" spans="1:8">
      <c r="A374">
        <v>2120501</v>
      </c>
      <c r="B374" t="s">
        <v>358</v>
      </c>
      <c r="C374">
        <v>3432</v>
      </c>
      <c r="D374">
        <v>1196</v>
      </c>
      <c r="E374">
        <v>-1198.3726</v>
      </c>
      <c r="F374">
        <v>-1037.6274</v>
      </c>
      <c r="G374">
        <v>2846</v>
      </c>
      <c r="H374">
        <v>2.37959866220736</v>
      </c>
    </row>
    <row r="375" ht="13.2" customHeight="1" spans="1:7">
      <c r="A375">
        <v>2129901</v>
      </c>
      <c r="B375" t="s">
        <v>359</v>
      </c>
      <c r="D375">
        <v>0</v>
      </c>
      <c r="G375">
        <v>619</v>
      </c>
    </row>
    <row r="376" ht="13.2" customHeight="1" spans="1:8">
      <c r="A376">
        <v>2130101</v>
      </c>
      <c r="B376" t="s">
        <v>97</v>
      </c>
      <c r="C376">
        <v>543</v>
      </c>
      <c r="D376">
        <v>601</v>
      </c>
      <c r="E376">
        <v>58.470386</v>
      </c>
      <c r="F376">
        <v>-0.470385999999991</v>
      </c>
      <c r="G376">
        <v>665</v>
      </c>
      <c r="H376">
        <v>1.10648918469218</v>
      </c>
    </row>
    <row r="377" ht="13.2" customHeight="1" spans="1:8">
      <c r="A377">
        <v>2130102</v>
      </c>
      <c r="B377" t="s">
        <v>98</v>
      </c>
      <c r="C377">
        <v>72</v>
      </c>
      <c r="D377">
        <v>35</v>
      </c>
      <c r="E377">
        <v>-37.1888</v>
      </c>
      <c r="F377">
        <v>0.188800000000001</v>
      </c>
      <c r="G377">
        <v>32</v>
      </c>
      <c r="H377">
        <v>0.914285714285714</v>
      </c>
    </row>
    <row r="378" ht="13.2" customHeight="1" spans="1:8">
      <c r="A378">
        <v>2130106</v>
      </c>
      <c r="B378" t="s">
        <v>362</v>
      </c>
      <c r="C378">
        <v>1</v>
      </c>
      <c r="D378">
        <v>165</v>
      </c>
      <c r="E378">
        <v>163.5292</v>
      </c>
      <c r="F378">
        <v>0.470799999999997</v>
      </c>
      <c r="G378">
        <v>50</v>
      </c>
      <c r="H378">
        <v>0.303030303030303</v>
      </c>
    </row>
    <row r="379" ht="13.2" customHeight="1" spans="1:8">
      <c r="A379">
        <v>2130108</v>
      </c>
      <c r="B379" t="s">
        <v>363</v>
      </c>
      <c r="C379">
        <v>39</v>
      </c>
      <c r="D379">
        <v>165</v>
      </c>
      <c r="E379">
        <v>126.263</v>
      </c>
      <c r="F379">
        <v>-0.263000000000005</v>
      </c>
      <c r="G379">
        <v>160</v>
      </c>
      <c r="H379">
        <v>0.96969696969697</v>
      </c>
    </row>
    <row r="380" ht="13.2" customHeight="1" spans="1:8">
      <c r="A380">
        <v>2130109</v>
      </c>
      <c r="B380" t="s">
        <v>364</v>
      </c>
      <c r="C380">
        <v>2</v>
      </c>
      <c r="D380">
        <v>4</v>
      </c>
      <c r="E380">
        <v>2</v>
      </c>
      <c r="F380">
        <v>0</v>
      </c>
      <c r="G380">
        <v>4</v>
      </c>
      <c r="H380">
        <v>1</v>
      </c>
    </row>
    <row r="381" ht="13.2" customHeight="1" spans="1:8">
      <c r="A381">
        <v>2130122</v>
      </c>
      <c r="B381" t="s">
        <v>365</v>
      </c>
      <c r="C381">
        <v>67</v>
      </c>
      <c r="D381">
        <v>248</v>
      </c>
      <c r="E381">
        <v>181</v>
      </c>
      <c r="F381">
        <v>0</v>
      </c>
      <c r="G381">
        <v>148</v>
      </c>
      <c r="H381">
        <v>0.596774193548387</v>
      </c>
    </row>
    <row r="382" ht="13.2" customHeight="1" spans="1:8">
      <c r="A382">
        <v>2130124</v>
      </c>
      <c r="B382" t="s">
        <v>366</v>
      </c>
      <c r="C382">
        <v>7</v>
      </c>
      <c r="D382">
        <v>1</v>
      </c>
      <c r="E382">
        <v>-6.0615</v>
      </c>
      <c r="F382">
        <v>0.0614999999999997</v>
      </c>
      <c r="G382">
        <v>1</v>
      </c>
      <c r="H382">
        <v>1</v>
      </c>
    </row>
    <row r="383" ht="13.2" customHeight="1" spans="1:8">
      <c r="A383">
        <v>2130126</v>
      </c>
      <c r="B383" t="s">
        <v>367</v>
      </c>
      <c r="C383">
        <v>1466</v>
      </c>
      <c r="D383">
        <v>612</v>
      </c>
      <c r="E383">
        <v>-794.3827</v>
      </c>
      <c r="F383">
        <v>-59.6173</v>
      </c>
      <c r="G383">
        <v>620</v>
      </c>
      <c r="H383">
        <v>1.01307189542484</v>
      </c>
    </row>
    <row r="384" ht="13.2" customHeight="1" spans="1:8">
      <c r="A384">
        <v>2130135</v>
      </c>
      <c r="B384" t="s">
        <v>368</v>
      </c>
      <c r="D384">
        <v>210</v>
      </c>
      <c r="E384">
        <v>210.2</v>
      </c>
      <c r="F384">
        <v>-0.199999999999989</v>
      </c>
      <c r="G384">
        <v>10</v>
      </c>
      <c r="H384">
        <v>0.0476190476190476</v>
      </c>
    </row>
    <row r="385" ht="13.2" customHeight="1" spans="1:8">
      <c r="A385">
        <v>2130199</v>
      </c>
      <c r="B385" t="s">
        <v>369</v>
      </c>
      <c r="C385">
        <v>12</v>
      </c>
      <c r="D385">
        <v>4336</v>
      </c>
      <c r="E385">
        <v>4323.91</v>
      </c>
      <c r="F385">
        <v>0.0900000000001455</v>
      </c>
      <c r="G385">
        <v>1295</v>
      </c>
      <c r="H385">
        <v>0.298662361623616</v>
      </c>
    </row>
    <row r="386" ht="13.2" customHeight="1" spans="1:8">
      <c r="A386">
        <v>2130201</v>
      </c>
      <c r="B386" t="s">
        <v>97</v>
      </c>
      <c r="C386">
        <v>29</v>
      </c>
      <c r="D386">
        <v>28</v>
      </c>
      <c r="E386">
        <v>-0.733449</v>
      </c>
      <c r="F386">
        <v>-0.266551</v>
      </c>
      <c r="G386">
        <v>31</v>
      </c>
      <c r="H386">
        <v>1.10714285714286</v>
      </c>
    </row>
    <row r="387" ht="13.2" customHeight="1" spans="1:8">
      <c r="A387">
        <v>2130202</v>
      </c>
      <c r="B387" t="s">
        <v>98</v>
      </c>
      <c r="C387">
        <v>2</v>
      </c>
      <c r="D387">
        <v>2</v>
      </c>
      <c r="E387">
        <v>0</v>
      </c>
      <c r="F387">
        <v>0</v>
      </c>
      <c r="G387">
        <v>2</v>
      </c>
      <c r="H387">
        <v>1</v>
      </c>
    </row>
    <row r="388" ht="13.2" customHeight="1" spans="1:8">
      <c r="A388">
        <v>2130205</v>
      </c>
      <c r="B388" t="s">
        <v>371</v>
      </c>
      <c r="C388">
        <v>365</v>
      </c>
      <c r="D388">
        <v>64</v>
      </c>
      <c r="E388">
        <v>-301.277434</v>
      </c>
      <c r="F388">
        <v>0.277434000000028</v>
      </c>
      <c r="G388">
        <v>54</v>
      </c>
      <c r="H388">
        <v>0.84375</v>
      </c>
    </row>
    <row r="389" ht="13.2" customHeight="1" spans="1:8">
      <c r="A389">
        <v>2130207</v>
      </c>
      <c r="B389" t="s">
        <v>372</v>
      </c>
      <c r="D389">
        <v>10</v>
      </c>
      <c r="E389">
        <v>-17.36</v>
      </c>
      <c r="F389">
        <v>27.36</v>
      </c>
      <c r="G389">
        <v>10</v>
      </c>
      <c r="H389">
        <v>1</v>
      </c>
    </row>
    <row r="390" ht="13.2" customHeight="1" spans="1:8">
      <c r="A390">
        <v>2130209</v>
      </c>
      <c r="B390" t="s">
        <v>373</v>
      </c>
      <c r="C390">
        <v>10</v>
      </c>
      <c r="D390">
        <v>10</v>
      </c>
      <c r="E390">
        <v>-0.32</v>
      </c>
      <c r="F390">
        <v>0.32</v>
      </c>
      <c r="G390">
        <v>10</v>
      </c>
      <c r="H390">
        <v>1</v>
      </c>
    </row>
    <row r="391" ht="13.2" customHeight="1" spans="1:8">
      <c r="A391">
        <v>2130211</v>
      </c>
      <c r="B391" t="s">
        <v>374</v>
      </c>
      <c r="D391">
        <v>25</v>
      </c>
      <c r="E391">
        <v>25.2</v>
      </c>
      <c r="F391">
        <v>-0.199999999999999</v>
      </c>
      <c r="G391">
        <v>25</v>
      </c>
      <c r="H391">
        <v>1</v>
      </c>
    </row>
    <row r="392" ht="13.2" customHeight="1" spans="1:8">
      <c r="A392">
        <v>2130234</v>
      </c>
      <c r="B392" t="s">
        <v>375</v>
      </c>
      <c r="C392">
        <v>22</v>
      </c>
      <c r="D392">
        <v>12</v>
      </c>
      <c r="E392">
        <v>-10.1225</v>
      </c>
      <c r="F392">
        <v>0.122499999999999</v>
      </c>
      <c r="G392">
        <v>12</v>
      </c>
      <c r="H392">
        <v>1</v>
      </c>
    </row>
    <row r="393" ht="13.2" customHeight="1" spans="1:8">
      <c r="A393">
        <v>2130299</v>
      </c>
      <c r="B393" t="s">
        <v>376</v>
      </c>
      <c r="C393">
        <v>41</v>
      </c>
      <c r="D393">
        <v>33</v>
      </c>
      <c r="E393">
        <v>-4.7</v>
      </c>
      <c r="F393">
        <v>-3.3</v>
      </c>
      <c r="G393">
        <v>36</v>
      </c>
      <c r="H393">
        <v>1.09090909090909</v>
      </c>
    </row>
    <row r="394" ht="13.2" customHeight="1" spans="1:8">
      <c r="A394">
        <v>2130306</v>
      </c>
      <c r="B394" t="s">
        <v>378</v>
      </c>
      <c r="D394">
        <v>17</v>
      </c>
      <c r="E394">
        <v>17</v>
      </c>
      <c r="F394">
        <v>0</v>
      </c>
      <c r="G394">
        <v>17</v>
      </c>
      <c r="H394">
        <v>1</v>
      </c>
    </row>
    <row r="395" ht="13.2" customHeight="1" spans="1:8">
      <c r="A395">
        <v>2130310</v>
      </c>
      <c r="B395" t="s">
        <v>379</v>
      </c>
      <c r="C395">
        <v>52</v>
      </c>
      <c r="D395">
        <v>69</v>
      </c>
      <c r="E395">
        <v>16.551224</v>
      </c>
      <c r="F395">
        <v>0.448775999999999</v>
      </c>
      <c r="G395">
        <v>74</v>
      </c>
      <c r="H395">
        <v>1.07246376811594</v>
      </c>
    </row>
    <row r="396" ht="13.2" customHeight="1" spans="1:8">
      <c r="A396">
        <v>2130311</v>
      </c>
      <c r="B396" t="s">
        <v>380</v>
      </c>
      <c r="C396">
        <v>20</v>
      </c>
      <c r="D396">
        <v>65</v>
      </c>
      <c r="E396">
        <v>45</v>
      </c>
      <c r="F396">
        <v>0</v>
      </c>
      <c r="G396">
        <v>63</v>
      </c>
      <c r="H396">
        <v>0.969230769230769</v>
      </c>
    </row>
    <row r="397" ht="13.2" customHeight="1" spans="1:8">
      <c r="A397">
        <v>2130314</v>
      </c>
      <c r="B397" t="s">
        <v>381</v>
      </c>
      <c r="C397">
        <v>30</v>
      </c>
      <c r="D397">
        <v>95</v>
      </c>
      <c r="E397">
        <v>65.2201</v>
      </c>
      <c r="F397">
        <v>-0.220100000000002</v>
      </c>
      <c r="G397">
        <v>33</v>
      </c>
      <c r="H397">
        <v>0.347368421052632</v>
      </c>
    </row>
    <row r="398" ht="13.2" customHeight="1" spans="1:8">
      <c r="A398">
        <v>2130316</v>
      </c>
      <c r="B398" t="s">
        <v>382</v>
      </c>
      <c r="C398">
        <v>1</v>
      </c>
      <c r="D398">
        <v>13</v>
      </c>
      <c r="E398">
        <v>12.3347</v>
      </c>
      <c r="F398">
        <v>-0.3347</v>
      </c>
      <c r="G398">
        <v>13</v>
      </c>
      <c r="H398">
        <v>1</v>
      </c>
    </row>
    <row r="399" ht="13.2" customHeight="1" spans="1:8">
      <c r="A399">
        <v>2130335</v>
      </c>
      <c r="B399" t="s">
        <v>383</v>
      </c>
      <c r="C399">
        <v>178</v>
      </c>
      <c r="D399">
        <v>258</v>
      </c>
      <c r="E399">
        <v>80</v>
      </c>
      <c r="F399">
        <v>0</v>
      </c>
      <c r="G399">
        <v>198</v>
      </c>
      <c r="H399">
        <v>0.767441860465116</v>
      </c>
    </row>
    <row r="400" ht="13.2" customHeight="1" spans="1:8">
      <c r="A400">
        <v>2130399</v>
      </c>
      <c r="B400" t="s">
        <v>384</v>
      </c>
      <c r="C400">
        <v>5</v>
      </c>
      <c r="D400">
        <v>5</v>
      </c>
      <c r="E400">
        <v>-0.159999999999968</v>
      </c>
      <c r="F400">
        <v>0.159999999999968</v>
      </c>
      <c r="G400">
        <v>14</v>
      </c>
      <c r="H400">
        <v>2.8</v>
      </c>
    </row>
    <row r="401" ht="13.2" customHeight="1" spans="1:6">
      <c r="A401">
        <v>2130701</v>
      </c>
      <c r="B401" t="s">
        <v>386</v>
      </c>
      <c r="C401">
        <v>383</v>
      </c>
      <c r="D401">
        <v>0</v>
      </c>
      <c r="E401">
        <v>-383</v>
      </c>
      <c r="F401">
        <v>0</v>
      </c>
    </row>
    <row r="402" ht="13.2" customHeight="1" spans="1:8">
      <c r="A402">
        <v>2130705</v>
      </c>
      <c r="B402" t="s">
        <v>387</v>
      </c>
      <c r="C402">
        <v>380</v>
      </c>
      <c r="D402">
        <v>55</v>
      </c>
      <c r="E402">
        <v>-88</v>
      </c>
      <c r="F402">
        <v>-237</v>
      </c>
      <c r="G402">
        <v>467</v>
      </c>
      <c r="H402">
        <v>8.49090909090909</v>
      </c>
    </row>
    <row r="403" ht="13.2" customHeight="1" spans="1:8">
      <c r="A403">
        <v>2130706</v>
      </c>
      <c r="B403" t="s">
        <v>388</v>
      </c>
      <c r="C403">
        <v>450</v>
      </c>
      <c r="D403">
        <v>150</v>
      </c>
      <c r="E403">
        <v>-94</v>
      </c>
      <c r="F403">
        <v>-206</v>
      </c>
      <c r="G403">
        <v>356</v>
      </c>
      <c r="H403">
        <v>2.37333333333333</v>
      </c>
    </row>
    <row r="404" ht="13.2" customHeight="1" spans="1:8">
      <c r="A404">
        <v>2130799</v>
      </c>
      <c r="B404" t="s">
        <v>389</v>
      </c>
      <c r="C404">
        <v>315</v>
      </c>
      <c r="D404">
        <v>305</v>
      </c>
      <c r="E404">
        <v>230</v>
      </c>
      <c r="F404">
        <v>-240</v>
      </c>
      <c r="G404">
        <v>804</v>
      </c>
      <c r="H404">
        <v>2.63606557377049</v>
      </c>
    </row>
    <row r="405" ht="13.2" customHeight="1" spans="1:8">
      <c r="A405">
        <v>2130803</v>
      </c>
      <c r="B405" t="s">
        <v>391</v>
      </c>
      <c r="C405">
        <v>10</v>
      </c>
      <c r="D405">
        <v>115</v>
      </c>
      <c r="E405">
        <v>105.24415</v>
      </c>
      <c r="F405">
        <v>-0.244150000000005</v>
      </c>
      <c r="G405">
        <v>104</v>
      </c>
      <c r="H405">
        <v>0.904347826086957</v>
      </c>
    </row>
    <row r="406" ht="13.2" customHeight="1" spans="1:8">
      <c r="A406">
        <v>2130804</v>
      </c>
      <c r="B406" t="s">
        <v>392</v>
      </c>
      <c r="C406">
        <v>10</v>
      </c>
      <c r="D406">
        <v>6</v>
      </c>
      <c r="E406">
        <v>-3.83</v>
      </c>
      <c r="F406">
        <v>-0.17</v>
      </c>
      <c r="G406">
        <v>9</v>
      </c>
      <c r="H406">
        <v>1.5</v>
      </c>
    </row>
    <row r="407" ht="13.2" customHeight="1" spans="1:8">
      <c r="A407">
        <v>2139999</v>
      </c>
      <c r="B407" t="s">
        <v>393</v>
      </c>
      <c r="C407">
        <v>55</v>
      </c>
      <c r="D407">
        <v>69</v>
      </c>
      <c r="E407">
        <v>0</v>
      </c>
      <c r="F407">
        <v>14</v>
      </c>
      <c r="G407">
        <v>59</v>
      </c>
      <c r="H407">
        <v>0.855072463768116</v>
      </c>
    </row>
    <row r="408" ht="13.2" customHeight="1" spans="1:8">
      <c r="A408">
        <v>2140101</v>
      </c>
      <c r="B408" t="s">
        <v>97</v>
      </c>
      <c r="C408">
        <v>718</v>
      </c>
      <c r="D408">
        <v>943</v>
      </c>
      <c r="E408">
        <v>225.253506</v>
      </c>
      <c r="F408">
        <v>-0.253505999999987</v>
      </c>
      <c r="G408">
        <v>829</v>
      </c>
      <c r="H408">
        <v>0.879109225874867</v>
      </c>
    </row>
    <row r="409" ht="13.2" customHeight="1" spans="1:8">
      <c r="A409">
        <v>2140102</v>
      </c>
      <c r="B409" t="s">
        <v>98</v>
      </c>
      <c r="D409">
        <v>74</v>
      </c>
      <c r="E409">
        <v>-131.892841</v>
      </c>
      <c r="F409">
        <v>205.892841</v>
      </c>
      <c r="G409">
        <v>70</v>
      </c>
      <c r="H409">
        <v>0.945945945945946</v>
      </c>
    </row>
    <row r="410" ht="13.2" customHeight="1" spans="1:8">
      <c r="A410">
        <v>2140104</v>
      </c>
      <c r="B410" t="s">
        <v>396</v>
      </c>
      <c r="C410">
        <v>900</v>
      </c>
      <c r="D410">
        <v>2260</v>
      </c>
      <c r="E410">
        <v>1360</v>
      </c>
      <c r="F410">
        <v>0</v>
      </c>
      <c r="G410">
        <v>1140</v>
      </c>
      <c r="H410">
        <v>0.504424778761062</v>
      </c>
    </row>
    <row r="411" ht="13.2" customHeight="1" spans="1:8">
      <c r="A411">
        <v>2140106</v>
      </c>
      <c r="B411" t="s">
        <v>397</v>
      </c>
      <c r="C411">
        <v>266</v>
      </c>
      <c r="D411">
        <v>1144</v>
      </c>
      <c r="E411">
        <v>878.43</v>
      </c>
      <c r="F411">
        <v>-0.430000000000064</v>
      </c>
      <c r="G411">
        <v>2543</v>
      </c>
      <c r="H411">
        <v>2.2229020979021</v>
      </c>
    </row>
    <row r="412" ht="13.2" customHeight="1" spans="1:8">
      <c r="A412">
        <v>2140112</v>
      </c>
      <c r="B412" t="s">
        <v>398</v>
      </c>
      <c r="D412">
        <v>20</v>
      </c>
      <c r="E412">
        <v>0</v>
      </c>
      <c r="F412">
        <v>20</v>
      </c>
      <c r="G412">
        <v>20</v>
      </c>
      <c r="H412">
        <v>1</v>
      </c>
    </row>
    <row r="413" ht="13.2" customHeight="1" spans="1:8">
      <c r="A413">
        <v>2140402</v>
      </c>
      <c r="B413" t="s">
        <v>400</v>
      </c>
      <c r="D413">
        <v>11</v>
      </c>
      <c r="E413">
        <v>0</v>
      </c>
      <c r="F413">
        <v>11</v>
      </c>
      <c r="G413">
        <v>11</v>
      </c>
      <c r="H413">
        <v>1</v>
      </c>
    </row>
    <row r="414" ht="13.2" customHeight="1" spans="1:8">
      <c r="A414">
        <v>2140403</v>
      </c>
      <c r="B414" t="s">
        <v>401</v>
      </c>
      <c r="D414">
        <v>65</v>
      </c>
      <c r="E414">
        <v>0</v>
      </c>
      <c r="F414">
        <v>65</v>
      </c>
      <c r="G414">
        <v>65</v>
      </c>
      <c r="H414">
        <v>1</v>
      </c>
    </row>
    <row r="415" ht="13.2" customHeight="1" spans="1:8">
      <c r="A415">
        <v>2150102</v>
      </c>
      <c r="B415" t="s">
        <v>98</v>
      </c>
      <c r="C415">
        <v>7</v>
      </c>
      <c r="D415">
        <v>7</v>
      </c>
      <c r="E415">
        <v>0</v>
      </c>
      <c r="F415">
        <v>0</v>
      </c>
      <c r="G415">
        <v>7</v>
      </c>
      <c r="H415">
        <v>1</v>
      </c>
    </row>
    <row r="416" ht="13.2" customHeight="1" spans="1:8">
      <c r="A416">
        <v>2150299</v>
      </c>
      <c r="B416" t="s">
        <v>405</v>
      </c>
      <c r="D416">
        <v>800</v>
      </c>
      <c r="E416">
        <v>0</v>
      </c>
      <c r="F416">
        <v>800</v>
      </c>
      <c r="G416">
        <v>800</v>
      </c>
      <c r="H416">
        <v>1</v>
      </c>
    </row>
    <row r="417" ht="13.2" customHeight="1" spans="1:2">
      <c r="A417">
        <v>2150302</v>
      </c>
      <c r="B417" t="s">
        <v>98</v>
      </c>
    </row>
    <row r="418" ht="13.2" customHeight="1" spans="1:8">
      <c r="A418">
        <v>2150501</v>
      </c>
      <c r="B418" t="s">
        <v>97</v>
      </c>
      <c r="C418">
        <v>131</v>
      </c>
      <c r="D418">
        <v>131</v>
      </c>
      <c r="E418">
        <v>-0.287676000000001</v>
      </c>
      <c r="F418">
        <v>0.287676000000001</v>
      </c>
      <c r="G418">
        <v>132</v>
      </c>
      <c r="H418">
        <v>1.00763358778626</v>
      </c>
    </row>
    <row r="419" ht="13.2" customHeight="1" spans="1:8">
      <c r="A419">
        <v>2150502</v>
      </c>
      <c r="B419" t="s">
        <v>98</v>
      </c>
      <c r="C419">
        <v>47</v>
      </c>
      <c r="D419">
        <v>62</v>
      </c>
      <c r="E419">
        <v>14.8</v>
      </c>
      <c r="F419">
        <v>0.200000000000003</v>
      </c>
      <c r="G419">
        <v>52</v>
      </c>
      <c r="H419">
        <v>0.838709677419355</v>
      </c>
    </row>
    <row r="420" ht="13.2" customHeight="1" spans="1:4">
      <c r="A420">
        <v>2150510</v>
      </c>
      <c r="B420" t="s">
        <v>408</v>
      </c>
      <c r="D420">
        <v>0</v>
      </c>
    </row>
    <row r="421" ht="13.2" customHeight="1" spans="1:4">
      <c r="A421">
        <v>2150599</v>
      </c>
      <c r="B421" t="s">
        <v>409</v>
      </c>
      <c r="D421">
        <v>0</v>
      </c>
    </row>
    <row r="422" ht="13.2" customHeight="1" spans="1:8">
      <c r="A422">
        <v>2150802</v>
      </c>
      <c r="B422" t="s">
        <v>98</v>
      </c>
      <c r="C422">
        <v>9</v>
      </c>
      <c r="D422">
        <v>9</v>
      </c>
      <c r="E422">
        <v>-0.5</v>
      </c>
      <c r="F422">
        <v>0.5</v>
      </c>
      <c r="G422">
        <v>9</v>
      </c>
      <c r="H422">
        <v>1</v>
      </c>
    </row>
    <row r="423" ht="13.2" customHeight="1" spans="1:8">
      <c r="A423">
        <v>2150805</v>
      </c>
      <c r="B423" t="s">
        <v>411</v>
      </c>
      <c r="C423">
        <v>399</v>
      </c>
      <c r="D423">
        <v>20</v>
      </c>
      <c r="E423">
        <v>-399</v>
      </c>
      <c r="F423">
        <v>20</v>
      </c>
      <c r="G423">
        <v>20</v>
      </c>
      <c r="H423">
        <v>1</v>
      </c>
    </row>
    <row r="424" ht="13.2" customHeight="1" spans="1:8">
      <c r="A424">
        <v>2160202</v>
      </c>
      <c r="B424" t="s">
        <v>98</v>
      </c>
      <c r="C424">
        <v>24</v>
      </c>
      <c r="D424">
        <v>12</v>
      </c>
      <c r="E424">
        <v>-11.78726</v>
      </c>
      <c r="F424">
        <v>-0.21274</v>
      </c>
      <c r="G424">
        <v>12</v>
      </c>
      <c r="H424">
        <v>1</v>
      </c>
    </row>
    <row r="425" ht="13.2" customHeight="1" spans="1:8">
      <c r="A425">
        <v>2160250</v>
      </c>
      <c r="B425" t="s">
        <v>107</v>
      </c>
      <c r="C425">
        <v>88</v>
      </c>
      <c r="D425">
        <v>44</v>
      </c>
      <c r="E425">
        <v>-59.65207</v>
      </c>
      <c r="F425">
        <v>15.65207</v>
      </c>
      <c r="G425">
        <v>45</v>
      </c>
      <c r="H425">
        <v>1.02272727272727</v>
      </c>
    </row>
    <row r="426" ht="13.2" customHeight="1" spans="1:8">
      <c r="A426">
        <v>2160299</v>
      </c>
      <c r="B426" t="s">
        <v>414</v>
      </c>
      <c r="D426">
        <v>13</v>
      </c>
      <c r="E426">
        <v>0</v>
      </c>
      <c r="F426">
        <v>13</v>
      </c>
      <c r="G426">
        <v>13</v>
      </c>
      <c r="H426">
        <v>1</v>
      </c>
    </row>
    <row r="427" ht="13.2" customHeight="1" spans="1:8">
      <c r="A427">
        <v>2160699</v>
      </c>
      <c r="B427" t="s">
        <v>416</v>
      </c>
      <c r="C427">
        <v>50</v>
      </c>
      <c r="D427">
        <v>60</v>
      </c>
      <c r="E427">
        <v>0</v>
      </c>
      <c r="F427">
        <v>10</v>
      </c>
      <c r="G427">
        <v>60</v>
      </c>
      <c r="H427">
        <v>1</v>
      </c>
    </row>
    <row r="428" ht="13.2" customHeight="1" spans="1:8">
      <c r="A428">
        <v>2200101</v>
      </c>
      <c r="B428" t="s">
        <v>97</v>
      </c>
      <c r="D428">
        <v>36</v>
      </c>
      <c r="E428">
        <v>36.4</v>
      </c>
      <c r="F428">
        <v>-0.399999999999999</v>
      </c>
      <c r="G428">
        <v>36</v>
      </c>
      <c r="H428">
        <v>1</v>
      </c>
    </row>
    <row r="429" ht="13.2" customHeight="1" spans="1:8">
      <c r="A429">
        <v>2200102</v>
      </c>
      <c r="B429" t="s">
        <v>98</v>
      </c>
      <c r="C429">
        <v>135</v>
      </c>
      <c r="D429">
        <v>92</v>
      </c>
      <c r="E429">
        <v>-43.40233</v>
      </c>
      <c r="F429">
        <v>0.402329999999999</v>
      </c>
      <c r="G429">
        <v>85</v>
      </c>
      <c r="H429">
        <v>0.923913043478261</v>
      </c>
    </row>
    <row r="430" ht="13.2" customHeight="1" spans="1:6">
      <c r="A430">
        <v>2200114</v>
      </c>
      <c r="B430" t="s">
        <v>419</v>
      </c>
      <c r="C430">
        <v>91</v>
      </c>
      <c r="D430">
        <v>0</v>
      </c>
      <c r="E430">
        <v>-91</v>
      </c>
      <c r="F430">
        <v>0</v>
      </c>
    </row>
    <row r="431" ht="13.2" customHeight="1" spans="1:8">
      <c r="A431">
        <v>2210103</v>
      </c>
      <c r="B431" t="s">
        <v>422</v>
      </c>
      <c r="D431">
        <v>2888</v>
      </c>
      <c r="E431">
        <v>2880</v>
      </c>
      <c r="F431">
        <v>8</v>
      </c>
      <c r="G431">
        <v>4161</v>
      </c>
      <c r="H431">
        <v>1.44078947368421</v>
      </c>
    </row>
    <row r="432" ht="13.2" customHeight="1" spans="1:8">
      <c r="A432">
        <v>2210199</v>
      </c>
      <c r="B432" t="s">
        <v>423</v>
      </c>
      <c r="C432">
        <v>20</v>
      </c>
      <c r="D432">
        <v>20</v>
      </c>
      <c r="E432">
        <v>-0.4649</v>
      </c>
      <c r="F432">
        <v>0.4649</v>
      </c>
      <c r="G432">
        <v>20</v>
      </c>
      <c r="H432">
        <v>1</v>
      </c>
    </row>
    <row r="433" ht="13.2" customHeight="1" spans="1:8">
      <c r="A433">
        <v>2210201</v>
      </c>
      <c r="B433" t="s">
        <v>425</v>
      </c>
      <c r="C433">
        <v>943</v>
      </c>
      <c r="D433">
        <v>966</v>
      </c>
      <c r="E433">
        <v>136</v>
      </c>
      <c r="F433">
        <v>-113</v>
      </c>
      <c r="G433">
        <v>892</v>
      </c>
      <c r="H433">
        <v>0.923395445134576</v>
      </c>
    </row>
    <row r="434" ht="13.2" customHeight="1" spans="1:8">
      <c r="A434">
        <v>2220401</v>
      </c>
      <c r="B434" t="s">
        <v>428</v>
      </c>
      <c r="C434">
        <v>69</v>
      </c>
      <c r="D434">
        <v>15</v>
      </c>
      <c r="E434">
        <v>-54.145976</v>
      </c>
      <c r="F434">
        <v>0.145975999999997</v>
      </c>
      <c r="G434">
        <v>57</v>
      </c>
      <c r="H434">
        <v>3.8</v>
      </c>
    </row>
    <row r="435" ht="13.2" customHeight="1" spans="1:8">
      <c r="A435">
        <v>2220511</v>
      </c>
      <c r="B435" t="s">
        <v>430</v>
      </c>
      <c r="D435">
        <v>169</v>
      </c>
      <c r="E435">
        <v>169</v>
      </c>
      <c r="F435">
        <v>0</v>
      </c>
      <c r="G435">
        <v>169</v>
      </c>
      <c r="H435">
        <v>1</v>
      </c>
    </row>
    <row r="436" ht="13.2" customHeight="1" spans="1:8">
      <c r="A436">
        <v>2240101</v>
      </c>
      <c r="B436" t="s">
        <v>97</v>
      </c>
      <c r="C436">
        <v>188</v>
      </c>
      <c r="D436">
        <v>184</v>
      </c>
      <c r="E436">
        <v>-3.94708399999999</v>
      </c>
      <c r="F436">
        <v>-0.05291600000001</v>
      </c>
      <c r="G436">
        <v>199</v>
      </c>
      <c r="H436">
        <v>1.08152173913043</v>
      </c>
    </row>
    <row r="437" ht="13.2" customHeight="1" spans="1:8">
      <c r="A437">
        <v>2240102</v>
      </c>
      <c r="B437" t="s">
        <v>98</v>
      </c>
      <c r="C437">
        <v>25</v>
      </c>
      <c r="D437">
        <v>39</v>
      </c>
      <c r="E437">
        <v>14.445021</v>
      </c>
      <c r="F437">
        <v>-0.445021000000001</v>
      </c>
      <c r="G437">
        <v>39</v>
      </c>
      <c r="H437">
        <v>1</v>
      </c>
    </row>
    <row r="438" ht="13.2" customHeight="1" spans="1:8">
      <c r="A438">
        <v>2240104</v>
      </c>
      <c r="B438" t="s">
        <v>433</v>
      </c>
      <c r="C438">
        <v>11</v>
      </c>
      <c r="D438">
        <v>1</v>
      </c>
      <c r="E438">
        <v>-10</v>
      </c>
      <c r="F438">
        <v>0</v>
      </c>
      <c r="G438">
        <v>1</v>
      </c>
      <c r="H438">
        <v>1</v>
      </c>
    </row>
    <row r="439" ht="13.2" customHeight="1" spans="1:8">
      <c r="A439">
        <v>2240106</v>
      </c>
      <c r="B439" t="s">
        <v>434</v>
      </c>
      <c r="C439">
        <v>49</v>
      </c>
      <c r="D439">
        <v>38</v>
      </c>
      <c r="E439">
        <v>-5.12</v>
      </c>
      <c r="F439">
        <v>-5.88</v>
      </c>
      <c r="G439">
        <v>44</v>
      </c>
      <c r="H439">
        <v>1.15789473684211</v>
      </c>
    </row>
    <row r="440" ht="13.2" customHeight="1" spans="1:8">
      <c r="A440">
        <v>2240108</v>
      </c>
      <c r="B440" t="s">
        <v>435</v>
      </c>
      <c r="C440">
        <v>30</v>
      </c>
      <c r="D440">
        <v>28</v>
      </c>
      <c r="E440">
        <v>-1.78</v>
      </c>
      <c r="F440">
        <v>-0.22</v>
      </c>
      <c r="G440">
        <v>28</v>
      </c>
      <c r="H440">
        <v>1</v>
      </c>
    </row>
    <row r="441" ht="13.2" customHeight="1" spans="1:8">
      <c r="A441">
        <v>2240204</v>
      </c>
      <c r="B441" t="s">
        <v>437</v>
      </c>
      <c r="C441">
        <v>679</v>
      </c>
      <c r="D441">
        <v>668</v>
      </c>
      <c r="E441">
        <v>-11.35</v>
      </c>
      <c r="F441">
        <v>0.35</v>
      </c>
      <c r="G441">
        <v>668</v>
      </c>
      <c r="H441">
        <v>1</v>
      </c>
    </row>
    <row r="442" ht="13.2" customHeight="1" spans="1:8">
      <c r="A442">
        <v>2299901</v>
      </c>
      <c r="B442" t="s">
        <v>439</v>
      </c>
      <c r="D442">
        <v>17979</v>
      </c>
      <c r="E442">
        <v>0</v>
      </c>
      <c r="F442">
        <v>17979</v>
      </c>
      <c r="G442">
        <v>17979</v>
      </c>
      <c r="H442">
        <v>1</v>
      </c>
    </row>
    <row r="443" ht="13.2" customHeight="1" spans="1:8">
      <c r="A443">
        <v>2320301</v>
      </c>
      <c r="B443" t="s">
        <v>442</v>
      </c>
      <c r="C443">
        <v>1195</v>
      </c>
      <c r="D443">
        <v>1024</v>
      </c>
      <c r="E443">
        <v>-170.706806</v>
      </c>
      <c r="F443">
        <v>-0.293194</v>
      </c>
      <c r="G443">
        <v>1161</v>
      </c>
      <c r="H443">
        <v>1.1337890625</v>
      </c>
    </row>
    <row r="444" ht="13.2" customHeight="1" spans="2:8">
      <c r="B444" t="s">
        <v>94</v>
      </c>
      <c r="C444">
        <v>81567</v>
      </c>
      <c r="D444">
        <v>121128</v>
      </c>
      <c r="E444">
        <v>15518</v>
      </c>
      <c r="F444">
        <v>24043</v>
      </c>
      <c r="G444">
        <v>119715</v>
      </c>
      <c r="H444">
        <v>0.98833465425005</v>
      </c>
    </row>
  </sheetData>
  <sortState ref="A1:H444">
    <sortCondition ref="A1:A444"/>
  </sortState>
  <pageMargins left="0.749305555555556" right="0.749305555555556" top="0.999305555555556" bottom="0.999305555555556" header="0.510416666666667" footer="0.510416666666667"/>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J550"/>
  <sheetViews>
    <sheetView tabSelected="1" zoomScale="55" zoomScaleNormal="55" topLeftCell="A519" workbookViewId="0">
      <selection activeCell="C923" sqref="C923"/>
    </sheetView>
  </sheetViews>
  <sheetFormatPr defaultColWidth="9" defaultRowHeight="14.4"/>
  <cols>
    <col min="1" max="1" width="30" style="154" customWidth="1"/>
    <col min="2" max="2" width="12.5" style="152" customWidth="1"/>
    <col min="3" max="3" width="13.5" style="152" customWidth="1"/>
    <col min="4" max="4" width="11" style="152" customWidth="1"/>
    <col min="5" max="5" width="12.6018518518519" style="152" customWidth="1"/>
    <col min="6" max="6" width="12.6018518518519" customWidth="1"/>
    <col min="13" max="140" width="9" style="152"/>
    <col min="141" max="16382" width="9" style="27"/>
  </cols>
  <sheetData>
    <row r="1" ht="13.2" customHeight="1" spans="1:1">
      <c r="A1" s="155" t="s">
        <v>1</v>
      </c>
    </row>
    <row r="2" s="151" customFormat="1" ht="39" customHeight="1" spans="1:140">
      <c r="A2" s="156" t="s">
        <v>2</v>
      </c>
      <c r="B2" s="156"/>
      <c r="C2" s="156"/>
      <c r="D2" s="156"/>
      <c r="E2" s="156"/>
      <c r="F2"/>
      <c r="G2"/>
      <c r="H2"/>
      <c r="I2"/>
      <c r="J2"/>
      <c r="K2"/>
      <c r="L2"/>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row>
    <row r="3" s="152" customFormat="1" ht="25.5" customHeight="1" spans="1:12">
      <c r="A3" s="154"/>
      <c r="D3" s="158" t="s">
        <v>32</v>
      </c>
      <c r="E3" s="158"/>
      <c r="F3"/>
      <c r="G3"/>
      <c r="H3"/>
      <c r="I3"/>
      <c r="J3"/>
      <c r="K3"/>
      <c r="L3"/>
    </row>
    <row r="4" s="153" customFormat="1" ht="30" customHeight="1" spans="1:12">
      <c r="A4" s="159" t="s">
        <v>33</v>
      </c>
      <c r="B4" s="140" t="s">
        <v>34</v>
      </c>
      <c r="C4" s="140" t="s">
        <v>35</v>
      </c>
      <c r="D4" s="140" t="s">
        <v>36</v>
      </c>
      <c r="E4" s="167" t="s">
        <v>37</v>
      </c>
      <c r="F4"/>
      <c r="G4"/>
      <c r="H4"/>
      <c r="I4"/>
      <c r="J4"/>
      <c r="K4"/>
      <c r="L4"/>
    </row>
    <row r="5" s="152" customFormat="1" ht="22" customHeight="1" spans="1:12">
      <c r="A5" s="160" t="s">
        <v>38</v>
      </c>
      <c r="B5" s="161">
        <v>44230</v>
      </c>
      <c r="C5" s="161">
        <v>44300</v>
      </c>
      <c r="D5" s="161">
        <v>44416</v>
      </c>
      <c r="E5" s="162">
        <f t="shared" ref="E5:E7" si="0">D5/C5</f>
        <v>1.00261851015801</v>
      </c>
      <c r="F5"/>
      <c r="G5"/>
      <c r="H5"/>
      <c r="I5"/>
      <c r="J5"/>
      <c r="K5"/>
      <c r="L5"/>
    </row>
    <row r="6" s="152" customFormat="1" ht="22" customHeight="1" spans="1:12">
      <c r="A6" s="163" t="s">
        <v>39</v>
      </c>
      <c r="B6" s="164">
        <v>36530</v>
      </c>
      <c r="C6" s="140">
        <v>38280</v>
      </c>
      <c r="D6" s="140">
        <v>34835</v>
      </c>
      <c r="E6" s="162">
        <f t="shared" si="0"/>
        <v>0.910005224660397</v>
      </c>
      <c r="F6"/>
      <c r="G6"/>
      <c r="H6"/>
      <c r="I6"/>
      <c r="J6"/>
      <c r="K6"/>
      <c r="L6"/>
    </row>
    <row r="7" s="152" customFormat="1" ht="22" customHeight="1" spans="1:12">
      <c r="A7" s="163" t="s">
        <v>40</v>
      </c>
      <c r="B7" s="140">
        <v>16432</v>
      </c>
      <c r="C7" s="140">
        <v>18182</v>
      </c>
      <c r="D7" s="140">
        <v>15663</v>
      </c>
      <c r="E7" s="162">
        <f t="shared" si="0"/>
        <v>0.861456385436146</v>
      </c>
      <c r="F7"/>
      <c r="G7"/>
      <c r="H7"/>
      <c r="I7"/>
      <c r="J7"/>
      <c r="K7"/>
      <c r="L7"/>
    </row>
    <row r="8" s="152" customFormat="1" ht="22" customHeight="1" spans="1:12">
      <c r="A8" s="163" t="s">
        <v>41</v>
      </c>
      <c r="B8" s="140">
        <v>0</v>
      </c>
      <c r="C8" s="140">
        <v>0</v>
      </c>
      <c r="D8" s="140"/>
      <c r="E8" s="162"/>
      <c r="F8"/>
      <c r="G8"/>
      <c r="H8"/>
      <c r="I8"/>
      <c r="J8"/>
      <c r="K8"/>
      <c r="L8"/>
    </row>
    <row r="9" s="152" customFormat="1" ht="22" customHeight="1" spans="1:12">
      <c r="A9" s="165" t="s">
        <v>42</v>
      </c>
      <c r="B9" s="140">
        <v>1150</v>
      </c>
      <c r="C9" s="140">
        <v>1150</v>
      </c>
      <c r="D9" s="140">
        <v>3290</v>
      </c>
      <c r="E9" s="162">
        <f t="shared" ref="E9:E26" si="1">D9/C9</f>
        <v>2.86086956521739</v>
      </c>
      <c r="F9"/>
      <c r="G9"/>
      <c r="H9"/>
      <c r="I9"/>
      <c r="J9"/>
      <c r="K9"/>
      <c r="L9"/>
    </row>
    <row r="10" s="152" customFormat="1" ht="22" customHeight="1" spans="1:12">
      <c r="A10" s="165" t="s">
        <v>43</v>
      </c>
      <c r="B10" s="140">
        <v>205</v>
      </c>
      <c r="C10" s="140">
        <v>205</v>
      </c>
      <c r="D10" s="140">
        <v>277</v>
      </c>
      <c r="E10" s="162">
        <f t="shared" si="1"/>
        <v>1.35121951219512</v>
      </c>
      <c r="F10"/>
      <c r="G10"/>
      <c r="H10"/>
      <c r="I10"/>
      <c r="J10"/>
      <c r="K10"/>
      <c r="L10"/>
    </row>
    <row r="11" s="152" customFormat="1" ht="22" customHeight="1" spans="1:12">
      <c r="A11" s="165" t="s">
        <v>44</v>
      </c>
      <c r="B11" s="140">
        <v>257</v>
      </c>
      <c r="C11" s="140">
        <v>257</v>
      </c>
      <c r="D11" s="140">
        <v>1026</v>
      </c>
      <c r="E11" s="162">
        <f t="shared" si="1"/>
        <v>3.99221789883268</v>
      </c>
      <c r="F11"/>
      <c r="G11"/>
      <c r="H11"/>
      <c r="I11"/>
      <c r="J11"/>
      <c r="K11"/>
      <c r="L11"/>
    </row>
    <row r="12" s="152" customFormat="1" ht="22" customHeight="1" spans="1:12">
      <c r="A12" s="165" t="s">
        <v>45</v>
      </c>
      <c r="B12" s="140">
        <v>3317</v>
      </c>
      <c r="C12" s="140">
        <v>3317</v>
      </c>
      <c r="D12" s="140">
        <v>3114</v>
      </c>
      <c r="E12" s="162">
        <f t="shared" si="1"/>
        <v>0.938800120590895</v>
      </c>
      <c r="F12"/>
      <c r="G12"/>
      <c r="H12"/>
      <c r="I12"/>
      <c r="J12"/>
      <c r="K12"/>
      <c r="L12"/>
    </row>
    <row r="13" s="152" customFormat="1" ht="22" customHeight="1" spans="1:12">
      <c r="A13" s="165" t="s">
        <v>46</v>
      </c>
      <c r="B13" s="140">
        <v>770</v>
      </c>
      <c r="C13" s="140">
        <v>770</v>
      </c>
      <c r="D13" s="140">
        <v>717</v>
      </c>
      <c r="E13" s="162">
        <f t="shared" si="1"/>
        <v>0.931168831168831</v>
      </c>
      <c r="F13"/>
      <c r="G13"/>
      <c r="H13"/>
      <c r="I13"/>
      <c r="J13"/>
      <c r="K13"/>
      <c r="L13"/>
    </row>
    <row r="14" s="152" customFormat="1" ht="22" customHeight="1" spans="1:12">
      <c r="A14" s="165" t="s">
        <v>47</v>
      </c>
      <c r="B14" s="140">
        <v>1027</v>
      </c>
      <c r="C14" s="140">
        <v>1027</v>
      </c>
      <c r="D14" s="140">
        <v>749</v>
      </c>
      <c r="E14" s="162">
        <f t="shared" si="1"/>
        <v>0.729308666017527</v>
      </c>
      <c r="F14"/>
      <c r="G14"/>
      <c r="H14"/>
      <c r="I14"/>
      <c r="J14"/>
      <c r="K14"/>
      <c r="L14"/>
    </row>
    <row r="15" s="152" customFormat="1" ht="22" customHeight="1" spans="1:12">
      <c r="A15" s="165" t="s">
        <v>48</v>
      </c>
      <c r="B15" s="140">
        <v>6675</v>
      </c>
      <c r="C15" s="140">
        <v>6675</v>
      </c>
      <c r="D15" s="140">
        <v>4625</v>
      </c>
      <c r="E15" s="162">
        <f t="shared" si="1"/>
        <v>0.692883895131086</v>
      </c>
      <c r="F15"/>
      <c r="G15"/>
      <c r="H15"/>
      <c r="I15"/>
      <c r="J15"/>
      <c r="K15"/>
      <c r="L15"/>
    </row>
    <row r="16" s="152" customFormat="1" ht="22" customHeight="1" spans="1:12">
      <c r="A16" s="165" t="s">
        <v>49</v>
      </c>
      <c r="B16" s="140">
        <v>62</v>
      </c>
      <c r="C16" s="140">
        <v>62</v>
      </c>
      <c r="D16" s="140">
        <v>106</v>
      </c>
      <c r="E16" s="162">
        <f t="shared" si="1"/>
        <v>1.70967741935484</v>
      </c>
      <c r="F16"/>
      <c r="G16"/>
      <c r="H16"/>
      <c r="I16"/>
      <c r="J16"/>
      <c r="K16"/>
      <c r="L16"/>
    </row>
    <row r="17" s="152" customFormat="1" ht="22" customHeight="1" spans="1:12">
      <c r="A17" s="165" t="s">
        <v>50</v>
      </c>
      <c r="B17" s="140">
        <v>411</v>
      </c>
      <c r="C17" s="140">
        <v>411</v>
      </c>
      <c r="D17" s="140">
        <v>486</v>
      </c>
      <c r="E17" s="162">
        <f t="shared" si="1"/>
        <v>1.18248175182482</v>
      </c>
      <c r="F17"/>
      <c r="G17"/>
      <c r="H17"/>
      <c r="I17"/>
      <c r="J17"/>
      <c r="K17"/>
      <c r="L17"/>
    </row>
    <row r="18" s="152" customFormat="1" ht="22" customHeight="1" spans="1:12">
      <c r="A18" s="165" t="s">
        <v>51</v>
      </c>
      <c r="B18" s="140">
        <v>2033</v>
      </c>
      <c r="C18" s="140">
        <v>2033</v>
      </c>
      <c r="D18" s="140">
        <v>3085</v>
      </c>
      <c r="E18" s="162">
        <f t="shared" si="1"/>
        <v>1.51746187899656</v>
      </c>
      <c r="F18"/>
      <c r="G18"/>
      <c r="H18"/>
      <c r="I18"/>
      <c r="J18"/>
      <c r="K18"/>
      <c r="L18"/>
    </row>
    <row r="19" s="152" customFormat="1" ht="22" customHeight="1" spans="1:12">
      <c r="A19" s="165" t="s">
        <v>52</v>
      </c>
      <c r="B19" s="140">
        <v>2342</v>
      </c>
      <c r="C19" s="140">
        <v>2342</v>
      </c>
      <c r="D19" s="140">
        <v>349</v>
      </c>
      <c r="E19" s="162">
        <f t="shared" si="1"/>
        <v>0.149017933390265</v>
      </c>
      <c r="F19"/>
      <c r="G19"/>
      <c r="H19"/>
      <c r="I19"/>
      <c r="J19"/>
      <c r="K19"/>
      <c r="L19"/>
    </row>
    <row r="20" s="152" customFormat="1" ht="22" customHeight="1" spans="1:12">
      <c r="A20" s="165" t="s">
        <v>53</v>
      </c>
      <c r="B20" s="140">
        <v>1849</v>
      </c>
      <c r="C20" s="140">
        <v>1849</v>
      </c>
      <c r="D20" s="140">
        <v>1348</v>
      </c>
      <c r="E20" s="162">
        <f t="shared" si="1"/>
        <v>0.729042725797729</v>
      </c>
      <c r="F20"/>
      <c r="G20"/>
      <c r="H20"/>
      <c r="I20"/>
      <c r="J20"/>
      <c r="K20"/>
      <c r="L20"/>
    </row>
    <row r="21" s="152" customFormat="1" ht="22" customHeight="1" spans="1:12">
      <c r="A21" s="165" t="s">
        <v>54</v>
      </c>
      <c r="B21" s="161">
        <v>7700</v>
      </c>
      <c r="C21" s="140">
        <v>6020</v>
      </c>
      <c r="D21" s="140">
        <v>9581</v>
      </c>
      <c r="E21" s="162">
        <f t="shared" si="1"/>
        <v>1.59152823920266</v>
      </c>
      <c r="F21"/>
      <c r="G21"/>
      <c r="H21"/>
      <c r="I21"/>
      <c r="J21"/>
      <c r="K21"/>
      <c r="L21"/>
    </row>
    <row r="22" s="152" customFormat="1" ht="22" customHeight="1" spans="1:12">
      <c r="A22" s="165" t="s">
        <v>55</v>
      </c>
      <c r="B22" s="140">
        <v>2560</v>
      </c>
      <c r="C22" s="140">
        <v>880</v>
      </c>
      <c r="D22" s="140">
        <v>1940</v>
      </c>
      <c r="E22" s="162">
        <f t="shared" si="1"/>
        <v>2.20454545454545</v>
      </c>
      <c r="F22"/>
      <c r="G22"/>
      <c r="H22"/>
      <c r="I22"/>
      <c r="J22"/>
      <c r="K22"/>
      <c r="L22"/>
    </row>
    <row r="23" s="152" customFormat="1" ht="22" customHeight="1" spans="1:12">
      <c r="A23" s="165" t="s">
        <v>56</v>
      </c>
      <c r="B23" s="140">
        <v>1521</v>
      </c>
      <c r="C23" s="140">
        <v>1521</v>
      </c>
      <c r="D23" s="140">
        <v>318</v>
      </c>
      <c r="E23" s="162">
        <f t="shared" si="1"/>
        <v>0.209072978303748</v>
      </c>
      <c r="F23"/>
      <c r="G23"/>
      <c r="H23"/>
      <c r="I23"/>
      <c r="J23"/>
      <c r="K23"/>
      <c r="L23"/>
    </row>
    <row r="24" s="152" customFormat="1" ht="22" customHeight="1" spans="1:12">
      <c r="A24" s="165" t="s">
        <v>57</v>
      </c>
      <c r="B24" s="140">
        <v>1540</v>
      </c>
      <c r="C24" s="140">
        <v>1540</v>
      </c>
      <c r="D24" s="140">
        <v>3646</v>
      </c>
      <c r="E24" s="162">
        <f t="shared" si="1"/>
        <v>2.36753246753247</v>
      </c>
      <c r="F24"/>
      <c r="G24"/>
      <c r="H24"/>
      <c r="I24"/>
      <c r="J24"/>
      <c r="K24"/>
      <c r="L24"/>
    </row>
    <row r="25" s="152" customFormat="1" ht="22" customHeight="1" spans="1:12">
      <c r="A25" s="166" t="s">
        <v>58</v>
      </c>
      <c r="B25" s="140">
        <v>154</v>
      </c>
      <c r="C25" s="140">
        <v>154</v>
      </c>
      <c r="D25" s="140">
        <v>2543</v>
      </c>
      <c r="E25" s="162">
        <f t="shared" si="1"/>
        <v>16.512987012987</v>
      </c>
      <c r="F25"/>
      <c r="G25"/>
      <c r="H25"/>
      <c r="I25"/>
      <c r="J25"/>
      <c r="K25"/>
      <c r="L25"/>
    </row>
    <row r="26" s="152" customFormat="1" ht="22" customHeight="1" spans="1:12">
      <c r="A26" s="165" t="s">
        <v>59</v>
      </c>
      <c r="B26" s="140">
        <v>1925</v>
      </c>
      <c r="C26" s="140">
        <v>1925</v>
      </c>
      <c r="D26" s="140">
        <v>980</v>
      </c>
      <c r="E26" s="162">
        <f t="shared" si="1"/>
        <v>0.509090909090909</v>
      </c>
      <c r="F26"/>
      <c r="G26"/>
      <c r="H26"/>
      <c r="I26"/>
      <c r="J26"/>
      <c r="K26"/>
      <c r="L26"/>
    </row>
    <row r="27" ht="22" customHeight="1" spans="1:5">
      <c r="A27" s="165" t="s">
        <v>60</v>
      </c>
      <c r="B27" s="140"/>
      <c r="C27" s="140"/>
      <c r="D27" s="140">
        <v>151</v>
      </c>
      <c r="E27" s="162"/>
    </row>
    <row r="28" ht="22" customHeight="1" spans="1:5">
      <c r="A28" s="165" t="s">
        <v>61</v>
      </c>
      <c r="B28" s="135"/>
      <c r="C28" s="135"/>
      <c r="D28" s="140">
        <v>3</v>
      </c>
      <c r="E28" s="162"/>
    </row>
    <row r="54" ht="13.8" customHeight="1" spans="3:3">
      <c r="C54" s="152" t="s">
        <v>29</v>
      </c>
    </row>
    <row r="547" spans="12:12">
      <c r="L547" t="s">
        <v>30</v>
      </c>
    </row>
    <row r="550" spans="12:12">
      <c r="L550" t="s">
        <v>31</v>
      </c>
    </row>
  </sheetData>
  <mergeCells count="2">
    <mergeCell ref="A2:E2"/>
    <mergeCell ref="D3:E3"/>
  </mergeCells>
  <printOptions horizontalCentered="1"/>
  <pageMargins left="0.75" right="0.75" top="0.999305555555556" bottom="0.604166666666667" header="0.50625" footer="0.50625"/>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I550"/>
  <sheetViews>
    <sheetView tabSelected="1" zoomScale="55" zoomScaleNormal="55" topLeftCell="A529" workbookViewId="0">
      <selection activeCell="C923" sqref="C923"/>
    </sheetView>
  </sheetViews>
  <sheetFormatPr defaultColWidth="9" defaultRowHeight="14.4"/>
  <cols>
    <col min="1" max="1" width="31.5" style="154" customWidth="1"/>
    <col min="2" max="2" width="11.3981481481481" style="152" customWidth="1"/>
    <col min="3" max="3" width="11.7962962962963" style="152" customWidth="1"/>
    <col min="4" max="4" width="12" style="152" customWidth="1"/>
    <col min="5" max="5" width="15.7962962962963" style="152" customWidth="1"/>
    <col min="6" max="6" width="12.6018518518519" style="152" customWidth="1"/>
    <col min="7" max="139" width="9" style="152"/>
    <col min="140" max="16376" width="9" style="27"/>
  </cols>
  <sheetData>
    <row r="1" s="27" customFormat="1" ht="13.8" customHeight="1" spans="1:139">
      <c r="A1" s="155" t="s">
        <v>3</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52"/>
      <c r="BE1" s="152"/>
      <c r="BF1" s="152"/>
      <c r="BG1" s="152"/>
      <c r="BH1" s="152"/>
      <c r="BI1" s="152"/>
      <c r="BJ1" s="152"/>
      <c r="BK1" s="152"/>
      <c r="BL1" s="152"/>
      <c r="BM1" s="152"/>
      <c r="BN1" s="152"/>
      <c r="BO1" s="152"/>
      <c r="BP1" s="152"/>
      <c r="BQ1" s="152"/>
      <c r="BR1" s="152"/>
      <c r="BS1" s="152"/>
      <c r="BT1" s="152"/>
      <c r="BU1" s="152"/>
      <c r="BV1" s="152"/>
      <c r="BW1" s="152"/>
      <c r="BX1" s="152"/>
      <c r="BY1" s="152"/>
      <c r="BZ1" s="152"/>
      <c r="CA1" s="152"/>
      <c r="CB1" s="152"/>
      <c r="CC1" s="152"/>
      <c r="CD1" s="152"/>
      <c r="CE1" s="152"/>
      <c r="CF1" s="152"/>
      <c r="CG1" s="152"/>
      <c r="CH1" s="152"/>
      <c r="CI1" s="152"/>
      <c r="CJ1" s="152"/>
      <c r="CK1" s="152"/>
      <c r="CL1" s="152"/>
      <c r="CM1" s="152"/>
      <c r="CN1" s="152"/>
      <c r="CO1" s="152"/>
      <c r="CP1" s="152"/>
      <c r="CQ1" s="152"/>
      <c r="CR1" s="152"/>
      <c r="CS1" s="152"/>
      <c r="CT1" s="152"/>
      <c r="CU1" s="152"/>
      <c r="CV1" s="152"/>
      <c r="CW1" s="152"/>
      <c r="CX1" s="152"/>
      <c r="CY1" s="152"/>
      <c r="CZ1" s="152"/>
      <c r="DA1" s="152"/>
      <c r="DB1" s="152"/>
      <c r="DC1" s="152"/>
      <c r="DD1" s="152"/>
      <c r="DE1" s="152"/>
      <c r="DF1" s="152"/>
      <c r="DG1" s="152"/>
      <c r="DH1" s="152"/>
      <c r="DI1" s="152"/>
      <c r="DJ1" s="152"/>
      <c r="DK1" s="152"/>
      <c r="DL1" s="152"/>
      <c r="DM1" s="152"/>
      <c r="DN1" s="152"/>
      <c r="DO1" s="152"/>
      <c r="DP1" s="152"/>
      <c r="DQ1" s="152"/>
      <c r="DR1" s="152"/>
      <c r="DS1" s="152"/>
      <c r="DT1" s="152"/>
      <c r="DU1" s="152"/>
      <c r="DV1" s="152"/>
      <c r="DW1" s="152"/>
      <c r="DX1" s="152"/>
      <c r="DY1" s="152"/>
      <c r="DZ1" s="152"/>
      <c r="EA1" s="152"/>
      <c r="EB1" s="152"/>
      <c r="EC1" s="152"/>
      <c r="ED1" s="152"/>
      <c r="EE1" s="152"/>
      <c r="EF1" s="152"/>
      <c r="EG1" s="152"/>
      <c r="EH1" s="152"/>
      <c r="EI1" s="152"/>
    </row>
    <row r="2" s="151" customFormat="1" ht="26" customHeight="1" spans="1:139">
      <c r="A2" s="156" t="s">
        <v>4</v>
      </c>
      <c r="B2" s="156"/>
      <c r="C2" s="156"/>
      <c r="D2" s="156"/>
      <c r="E2" s="156"/>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row>
    <row r="3" s="152" customFormat="1" ht="25.5" customHeight="1" spans="1:5">
      <c r="A3" s="154"/>
      <c r="D3" s="158" t="s">
        <v>32</v>
      </c>
      <c r="E3" s="158"/>
    </row>
    <row r="4" s="153" customFormat="1" ht="24" customHeight="1" spans="1:5">
      <c r="A4" s="159" t="s">
        <v>33</v>
      </c>
      <c r="B4" s="140" t="s">
        <v>34</v>
      </c>
      <c r="C4" s="140" t="s">
        <v>35</v>
      </c>
      <c r="D4" s="140" t="s">
        <v>36</v>
      </c>
      <c r="E4" s="140" t="s">
        <v>62</v>
      </c>
    </row>
    <row r="5" s="152" customFormat="1" ht="24" customHeight="1" spans="1:5">
      <c r="A5" s="160" t="s">
        <v>38</v>
      </c>
      <c r="B5" s="161">
        <v>36230</v>
      </c>
      <c r="C5" s="140">
        <v>36080</v>
      </c>
      <c r="D5" s="161">
        <v>37710</v>
      </c>
      <c r="E5" s="162">
        <f t="shared" ref="E5:E7" si="0">D5/C5</f>
        <v>1.04517738359202</v>
      </c>
    </row>
    <row r="6" s="152" customFormat="1" ht="24" customHeight="1" spans="1:5">
      <c r="A6" s="163" t="s">
        <v>39</v>
      </c>
      <c r="B6" s="164">
        <v>28930</v>
      </c>
      <c r="C6" s="140">
        <v>30480</v>
      </c>
      <c r="D6" s="140">
        <v>28453</v>
      </c>
      <c r="E6" s="162">
        <f t="shared" si="0"/>
        <v>0.933497375328084</v>
      </c>
    </row>
    <row r="7" s="152" customFormat="1" ht="24" customHeight="1" spans="1:5">
      <c r="A7" s="163" t="s">
        <v>40</v>
      </c>
      <c r="B7" s="140">
        <v>11586</v>
      </c>
      <c r="C7" s="140">
        <v>13136</v>
      </c>
      <c r="D7" s="140">
        <v>11913</v>
      </c>
      <c r="E7" s="162">
        <f t="shared" si="0"/>
        <v>0.906897076735688</v>
      </c>
    </row>
    <row r="8" s="152" customFormat="1" ht="24" customHeight="1" spans="1:5">
      <c r="A8" s="163" t="s">
        <v>41</v>
      </c>
      <c r="B8" s="140">
        <v>0</v>
      </c>
      <c r="C8" s="140">
        <v>0</v>
      </c>
      <c r="D8" s="140">
        <v>0</v>
      </c>
      <c r="E8" s="162"/>
    </row>
    <row r="9" s="152" customFormat="1" ht="24" customHeight="1" spans="1:5">
      <c r="A9" s="165" t="s">
        <v>42</v>
      </c>
      <c r="B9" s="140">
        <v>947</v>
      </c>
      <c r="C9" s="140">
        <v>947</v>
      </c>
      <c r="D9" s="140">
        <v>3004</v>
      </c>
      <c r="E9" s="162">
        <f t="shared" ref="E9:E26" si="1">D9/C9</f>
        <v>3.17212249208025</v>
      </c>
    </row>
    <row r="10" s="152" customFormat="1" ht="24" customHeight="1" spans="1:5">
      <c r="A10" s="165" t="s">
        <v>43</v>
      </c>
      <c r="B10" s="140">
        <v>189</v>
      </c>
      <c r="C10" s="140">
        <v>189</v>
      </c>
      <c r="D10" s="140">
        <v>277</v>
      </c>
      <c r="E10" s="162">
        <f t="shared" si="1"/>
        <v>1.46560846560847</v>
      </c>
    </row>
    <row r="11" s="152" customFormat="1" ht="24" customHeight="1" spans="1:5">
      <c r="A11" s="165" t="s">
        <v>44</v>
      </c>
      <c r="B11" s="140">
        <v>249</v>
      </c>
      <c r="C11" s="140">
        <v>249</v>
      </c>
      <c r="D11" s="140">
        <v>695</v>
      </c>
      <c r="E11" s="162">
        <f t="shared" si="1"/>
        <v>2.79116465863454</v>
      </c>
    </row>
    <row r="12" s="152" customFormat="1" ht="24" customHeight="1" spans="1:5">
      <c r="A12" s="165" t="s">
        <v>45</v>
      </c>
      <c r="B12" s="140">
        <v>2429</v>
      </c>
      <c r="C12" s="140">
        <v>2429</v>
      </c>
      <c r="D12" s="140">
        <v>2368</v>
      </c>
      <c r="E12" s="162">
        <f t="shared" si="1"/>
        <v>0.974886784685056</v>
      </c>
    </row>
    <row r="13" s="152" customFormat="1" ht="24" customHeight="1" spans="1:5">
      <c r="A13" s="165" t="s">
        <v>46</v>
      </c>
      <c r="B13" s="140">
        <v>705</v>
      </c>
      <c r="C13" s="140">
        <v>705</v>
      </c>
      <c r="D13" s="140">
        <v>621</v>
      </c>
      <c r="E13" s="162">
        <f t="shared" si="1"/>
        <v>0.880851063829787</v>
      </c>
    </row>
    <row r="14" s="152" customFormat="1" ht="24" customHeight="1" spans="1:5">
      <c r="A14" s="165" t="s">
        <v>47</v>
      </c>
      <c r="B14" s="140">
        <v>785</v>
      </c>
      <c r="C14" s="140">
        <v>785</v>
      </c>
      <c r="D14" s="140">
        <v>551</v>
      </c>
      <c r="E14" s="162">
        <f t="shared" si="1"/>
        <v>0.701910828025478</v>
      </c>
    </row>
    <row r="15" s="152" customFormat="1" ht="24" customHeight="1" spans="1:5">
      <c r="A15" s="165" t="s">
        <v>48</v>
      </c>
      <c r="B15" s="140">
        <v>5383</v>
      </c>
      <c r="C15" s="140">
        <v>5383</v>
      </c>
      <c r="D15" s="140">
        <v>3899</v>
      </c>
      <c r="E15" s="162">
        <f t="shared" si="1"/>
        <v>0.724317295188557</v>
      </c>
    </row>
    <row r="16" s="152" customFormat="1" ht="24" customHeight="1" spans="1:5">
      <c r="A16" s="165" t="s">
        <v>49</v>
      </c>
      <c r="B16" s="140">
        <v>62</v>
      </c>
      <c r="C16" s="140">
        <v>62</v>
      </c>
      <c r="D16" s="140">
        <v>106</v>
      </c>
      <c r="E16" s="162">
        <f t="shared" si="1"/>
        <v>1.70967741935484</v>
      </c>
    </row>
    <row r="17" s="152" customFormat="1" ht="24" customHeight="1" spans="1:5">
      <c r="A17" s="165" t="s">
        <v>50</v>
      </c>
      <c r="B17" s="140">
        <v>411</v>
      </c>
      <c r="C17" s="140">
        <v>411</v>
      </c>
      <c r="D17" s="140">
        <v>486</v>
      </c>
      <c r="E17" s="162">
        <f t="shared" si="1"/>
        <v>1.18248175182482</v>
      </c>
    </row>
    <row r="18" s="152" customFormat="1" ht="24" customHeight="1" spans="1:5">
      <c r="A18" s="165" t="s">
        <v>51</v>
      </c>
      <c r="B18" s="140">
        <v>2033</v>
      </c>
      <c r="C18" s="140">
        <v>2033</v>
      </c>
      <c r="D18" s="140">
        <v>2906</v>
      </c>
      <c r="E18" s="162">
        <f t="shared" si="1"/>
        <v>1.42941465814068</v>
      </c>
    </row>
    <row r="19" s="152" customFormat="1" ht="24" customHeight="1" spans="1:5">
      <c r="A19" s="165" t="s">
        <v>52</v>
      </c>
      <c r="B19" s="140">
        <v>2302</v>
      </c>
      <c r="C19" s="140">
        <v>2302</v>
      </c>
      <c r="D19" s="140">
        <v>279</v>
      </c>
      <c r="E19" s="162">
        <f t="shared" si="1"/>
        <v>0.121198957428323</v>
      </c>
    </row>
    <row r="20" s="152" customFormat="1" ht="24" customHeight="1" spans="1:5">
      <c r="A20" s="165" t="s">
        <v>53</v>
      </c>
      <c r="B20" s="140">
        <v>1849</v>
      </c>
      <c r="C20" s="140">
        <v>1849</v>
      </c>
      <c r="D20" s="140">
        <v>1348</v>
      </c>
      <c r="E20" s="162">
        <f t="shared" si="1"/>
        <v>0.729042725797729</v>
      </c>
    </row>
    <row r="21" s="152" customFormat="1" ht="24" customHeight="1" spans="1:5">
      <c r="A21" s="165" t="s">
        <v>54</v>
      </c>
      <c r="B21" s="161">
        <v>7300</v>
      </c>
      <c r="C21" s="140">
        <v>5600</v>
      </c>
      <c r="D21" s="140">
        <v>9257</v>
      </c>
      <c r="E21" s="162">
        <f t="shared" si="1"/>
        <v>1.65303571428571</v>
      </c>
    </row>
    <row r="22" s="152" customFormat="1" ht="24" customHeight="1" spans="1:5">
      <c r="A22" s="165" t="s">
        <v>55</v>
      </c>
      <c r="B22" s="140">
        <v>2160</v>
      </c>
      <c r="C22" s="140">
        <v>460</v>
      </c>
      <c r="D22" s="140">
        <v>1616</v>
      </c>
      <c r="E22" s="162">
        <f t="shared" si="1"/>
        <v>3.51304347826087</v>
      </c>
    </row>
    <row r="23" s="152" customFormat="1" ht="24" customHeight="1" spans="1:5">
      <c r="A23" s="165" t="s">
        <v>56</v>
      </c>
      <c r="B23" s="140">
        <v>1521</v>
      </c>
      <c r="C23" s="140">
        <v>1521</v>
      </c>
      <c r="D23" s="140">
        <v>318</v>
      </c>
      <c r="E23" s="162">
        <f t="shared" si="1"/>
        <v>0.209072978303748</v>
      </c>
    </row>
    <row r="24" s="152" customFormat="1" ht="24" customHeight="1" spans="1:5">
      <c r="A24" s="165" t="s">
        <v>57</v>
      </c>
      <c r="B24" s="140">
        <v>1540</v>
      </c>
      <c r="C24" s="140">
        <v>1540</v>
      </c>
      <c r="D24" s="140">
        <v>3646</v>
      </c>
      <c r="E24" s="162">
        <f t="shared" si="1"/>
        <v>2.36753246753247</v>
      </c>
    </row>
    <row r="25" s="152" customFormat="1" ht="24" customHeight="1" spans="1:5">
      <c r="A25" s="166" t="s">
        <v>58</v>
      </c>
      <c r="B25" s="140">
        <v>154</v>
      </c>
      <c r="C25" s="140">
        <v>154</v>
      </c>
      <c r="D25" s="140">
        <v>2543</v>
      </c>
      <c r="E25" s="162">
        <f t="shared" si="1"/>
        <v>16.512987012987</v>
      </c>
    </row>
    <row r="26" s="152" customFormat="1" ht="24" customHeight="1" spans="1:5">
      <c r="A26" s="165" t="s">
        <v>59</v>
      </c>
      <c r="B26" s="140">
        <v>1925</v>
      </c>
      <c r="C26" s="140">
        <v>1925</v>
      </c>
      <c r="D26" s="140">
        <v>980</v>
      </c>
      <c r="E26" s="162">
        <f t="shared" si="1"/>
        <v>0.509090909090909</v>
      </c>
    </row>
    <row r="27" s="27" customFormat="1" ht="24" customHeight="1" spans="1:139">
      <c r="A27" s="165" t="s">
        <v>60</v>
      </c>
      <c r="B27" s="140"/>
      <c r="C27" s="140"/>
      <c r="D27" s="140">
        <v>151</v>
      </c>
      <c r="E27" s="16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c r="BI27" s="152"/>
      <c r="BJ27" s="152"/>
      <c r="BK27" s="152"/>
      <c r="BL27" s="152"/>
      <c r="BM27" s="152"/>
      <c r="BN27" s="152"/>
      <c r="BO27" s="152"/>
      <c r="BP27" s="152"/>
      <c r="BQ27" s="152"/>
      <c r="BR27" s="152"/>
      <c r="BS27" s="152"/>
      <c r="BT27" s="152"/>
      <c r="BU27" s="152"/>
      <c r="BV27" s="152"/>
      <c r="BW27" s="152"/>
      <c r="BX27" s="152"/>
      <c r="BY27" s="152"/>
      <c r="BZ27" s="152"/>
      <c r="CA27" s="152"/>
      <c r="CB27" s="152"/>
      <c r="CC27" s="152"/>
      <c r="CD27" s="152"/>
      <c r="CE27" s="152"/>
      <c r="CF27" s="152"/>
      <c r="CG27" s="152"/>
      <c r="CH27" s="152"/>
      <c r="CI27" s="152"/>
      <c r="CJ27" s="152"/>
      <c r="CK27" s="152"/>
      <c r="CL27" s="152"/>
      <c r="CM27" s="152"/>
      <c r="CN27" s="152"/>
      <c r="CO27" s="152"/>
      <c r="CP27" s="152"/>
      <c r="CQ27" s="152"/>
      <c r="CR27" s="152"/>
      <c r="CS27" s="152"/>
      <c r="CT27" s="152"/>
      <c r="CU27" s="152"/>
      <c r="CV27" s="152"/>
      <c r="CW27" s="152"/>
      <c r="CX27" s="152"/>
      <c r="CY27" s="152"/>
      <c r="CZ27" s="152"/>
      <c r="DA27" s="152"/>
      <c r="DB27" s="152"/>
      <c r="DC27" s="152"/>
      <c r="DD27" s="152"/>
      <c r="DE27" s="152"/>
      <c r="DF27" s="152"/>
      <c r="DG27" s="152"/>
      <c r="DH27" s="152"/>
      <c r="DI27" s="152"/>
      <c r="DJ27" s="152"/>
      <c r="DK27" s="152"/>
      <c r="DL27" s="152"/>
      <c r="DM27" s="152"/>
      <c r="DN27" s="152"/>
      <c r="DO27" s="152"/>
      <c r="DP27" s="152"/>
      <c r="DQ27" s="152"/>
      <c r="DR27" s="152"/>
      <c r="DS27" s="152"/>
      <c r="DT27" s="152"/>
      <c r="DU27" s="152"/>
      <c r="DV27" s="152"/>
      <c r="DW27" s="152"/>
      <c r="DX27" s="152"/>
      <c r="DY27" s="152"/>
      <c r="DZ27" s="152"/>
      <c r="EA27" s="152"/>
      <c r="EB27" s="152"/>
      <c r="EC27" s="152"/>
      <c r="ED27" s="152"/>
      <c r="EE27" s="152"/>
      <c r="EF27" s="152"/>
      <c r="EG27" s="152"/>
      <c r="EH27" s="152"/>
      <c r="EI27" s="152"/>
    </row>
    <row r="28" ht="24" customHeight="1" spans="1:5">
      <c r="A28" s="165" t="s">
        <v>61</v>
      </c>
      <c r="B28" s="140"/>
      <c r="C28" s="140"/>
      <c r="D28" s="140">
        <v>3</v>
      </c>
      <c r="E28" s="162"/>
    </row>
    <row r="54" ht="13.8" customHeight="1" spans="3:3">
      <c r="C54" s="152" t="s">
        <v>29</v>
      </c>
    </row>
    <row r="547" spans="12:12">
      <c r="L547" s="152" t="s">
        <v>30</v>
      </c>
    </row>
    <row r="550" spans="12:12">
      <c r="L550" s="152" t="s">
        <v>31</v>
      </c>
    </row>
  </sheetData>
  <mergeCells count="2">
    <mergeCell ref="A2:E2"/>
    <mergeCell ref="D3:E3"/>
  </mergeCells>
  <printOptions horizontalCentered="1"/>
  <pageMargins left="0.75" right="0.75" top="0.999305555555556" bottom="0.999305555555556" header="0.510416666666667" footer="0.510416666666667"/>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50"/>
  <sheetViews>
    <sheetView tabSelected="1" zoomScale="55" zoomScaleNormal="55" topLeftCell="A516" workbookViewId="0">
      <selection activeCell="C923" sqref="C923"/>
    </sheetView>
  </sheetViews>
  <sheetFormatPr defaultColWidth="9" defaultRowHeight="14.4"/>
  <cols>
    <col min="1" max="1" width="12.1018518518519" style="20" customWidth="1"/>
    <col min="2" max="2" width="41.5" style="20" customWidth="1"/>
    <col min="3" max="4" width="12.3981481481481" style="20" customWidth="1"/>
    <col min="5" max="6" width="12.3981481481481" customWidth="1"/>
    <col min="7" max="8" width="17.7962962962963" customWidth="1"/>
  </cols>
  <sheetData>
    <row r="1" ht="24" customHeight="1" spans="1:1">
      <c r="A1" s="8" t="s">
        <v>5</v>
      </c>
    </row>
    <row r="2" ht="54" customHeight="1" spans="1:6">
      <c r="A2" s="62" t="s">
        <v>6</v>
      </c>
      <c r="B2" s="62"/>
      <c r="C2" s="62"/>
      <c r="D2" s="62"/>
      <c r="E2" s="62"/>
      <c r="F2" s="62"/>
    </row>
    <row r="3" ht="36" customHeight="1" spans="1:6">
      <c r="A3" s="141"/>
      <c r="B3" s="142"/>
      <c r="C3" s="143"/>
      <c r="D3" s="118"/>
      <c r="E3" s="118"/>
      <c r="F3" s="118" t="s">
        <v>32</v>
      </c>
    </row>
    <row r="4" customFormat="1" ht="37" customHeight="1" spans="1:6">
      <c r="A4" s="144" t="s">
        <v>63</v>
      </c>
      <c r="B4" s="144" t="s">
        <v>33</v>
      </c>
      <c r="C4" s="145" t="s">
        <v>64</v>
      </c>
      <c r="D4" s="145" t="s">
        <v>65</v>
      </c>
      <c r="E4" s="146" t="s">
        <v>36</v>
      </c>
      <c r="F4" s="147" t="s">
        <v>66</v>
      </c>
    </row>
    <row r="5" customFormat="1" ht="26" customHeight="1" spans="1:6">
      <c r="A5" s="148">
        <v>10301</v>
      </c>
      <c r="B5" s="149" t="s">
        <v>67</v>
      </c>
      <c r="C5" s="149">
        <v>45000</v>
      </c>
      <c r="D5" s="150">
        <v>9245</v>
      </c>
      <c r="E5" s="150">
        <f>E6+E7+E8+E15+E16+E13</f>
        <v>9248</v>
      </c>
      <c r="F5" s="136">
        <f t="shared" ref="F5:F9" si="0">E5/D5</f>
        <v>1.00032449972958</v>
      </c>
    </row>
    <row r="6" customFormat="1" ht="26" customHeight="1" spans="1:6">
      <c r="A6" s="148">
        <v>1030146</v>
      </c>
      <c r="B6" s="149" t="s">
        <v>68</v>
      </c>
      <c r="C6" s="149"/>
      <c r="D6" s="150"/>
      <c r="E6" s="150"/>
      <c r="F6" s="136"/>
    </row>
    <row r="7" customFormat="1" ht="26" customHeight="1" spans="1:6">
      <c r="A7" s="148">
        <v>1030147</v>
      </c>
      <c r="B7" s="149" t="s">
        <v>69</v>
      </c>
      <c r="C7" s="149"/>
      <c r="D7" s="150"/>
      <c r="E7" s="150"/>
      <c r="F7" s="136"/>
    </row>
    <row r="8" ht="26" customHeight="1" spans="1:6">
      <c r="A8" s="148">
        <v>1030148</v>
      </c>
      <c r="B8" s="149" t="s">
        <v>70</v>
      </c>
      <c r="C8" s="149">
        <v>45000</v>
      </c>
      <c r="D8" s="150">
        <v>9245</v>
      </c>
      <c r="E8" s="150">
        <f>SUM(E9:E11)</f>
        <v>6571</v>
      </c>
      <c r="F8" s="136">
        <f t="shared" si="0"/>
        <v>0.710762574364521</v>
      </c>
    </row>
    <row r="9" ht="26" customHeight="1" spans="1:6">
      <c r="A9" s="148">
        <v>103014801</v>
      </c>
      <c r="B9" s="149" t="s">
        <v>71</v>
      </c>
      <c r="C9" s="149">
        <v>45000</v>
      </c>
      <c r="D9" s="150">
        <v>9245</v>
      </c>
      <c r="E9" s="150">
        <v>7326</v>
      </c>
      <c r="F9" s="136">
        <f t="shared" si="0"/>
        <v>0.79242833964305</v>
      </c>
    </row>
    <row r="10" ht="26" customHeight="1" spans="1:6">
      <c r="A10" s="148">
        <v>103014802</v>
      </c>
      <c r="B10" s="149" t="s">
        <v>72</v>
      </c>
      <c r="C10" s="149"/>
      <c r="D10" s="150"/>
      <c r="E10" s="150">
        <v>9</v>
      </c>
      <c r="F10" s="136"/>
    </row>
    <row r="11" ht="26" customHeight="1" spans="1:6">
      <c r="A11" s="148">
        <v>103014898</v>
      </c>
      <c r="B11" s="149" t="s">
        <v>73</v>
      </c>
      <c r="C11" s="149"/>
      <c r="D11" s="150"/>
      <c r="E11" s="150">
        <v>-764</v>
      </c>
      <c r="F11" s="136"/>
    </row>
    <row r="12" ht="26" customHeight="1" spans="1:6">
      <c r="A12" s="148">
        <v>103014899</v>
      </c>
      <c r="B12" s="149" t="s">
        <v>74</v>
      </c>
      <c r="C12" s="149"/>
      <c r="D12" s="150"/>
      <c r="E12" s="150"/>
      <c r="F12" s="136"/>
    </row>
    <row r="13" ht="26" customHeight="1" spans="1:6">
      <c r="A13" s="148">
        <v>1030155</v>
      </c>
      <c r="B13" s="149" t="s">
        <v>75</v>
      </c>
      <c r="C13" s="149"/>
      <c r="D13" s="150"/>
      <c r="E13" s="150">
        <f>E14</f>
        <v>36</v>
      </c>
      <c r="F13" s="136"/>
    </row>
    <row r="14" ht="26" customHeight="1" spans="1:6">
      <c r="A14" s="148">
        <v>103015501</v>
      </c>
      <c r="B14" s="149" t="s">
        <v>76</v>
      </c>
      <c r="C14" s="149"/>
      <c r="D14" s="150"/>
      <c r="E14" s="150">
        <v>36</v>
      </c>
      <c r="F14" s="136"/>
    </row>
    <row r="15" ht="26" customHeight="1" spans="1:6">
      <c r="A15" s="148">
        <v>1030156</v>
      </c>
      <c r="B15" s="149" t="s">
        <v>77</v>
      </c>
      <c r="C15" s="149"/>
      <c r="D15" s="150"/>
      <c r="E15" s="150">
        <v>2641</v>
      </c>
      <c r="F15" s="136"/>
    </row>
    <row r="16" ht="26" customHeight="1" spans="1:6">
      <c r="A16" s="148">
        <v>1030199</v>
      </c>
      <c r="B16" s="149" t="s">
        <v>78</v>
      </c>
      <c r="C16" s="149"/>
      <c r="D16" s="150"/>
      <c r="E16" s="150"/>
      <c r="F16" s="136"/>
    </row>
    <row r="17" ht="13.2" customHeight="1" spans="1:1">
      <c r="A17" t="s">
        <v>79</v>
      </c>
    </row>
    <row r="54" spans="3:3">
      <c r="C54" s="20" t="s">
        <v>29</v>
      </c>
    </row>
    <row r="547" spans="12:12">
      <c r="L547" t="s">
        <v>30</v>
      </c>
    </row>
    <row r="550" spans="12:12">
      <c r="L550" t="s">
        <v>31</v>
      </c>
    </row>
  </sheetData>
  <mergeCells count="1">
    <mergeCell ref="A2:F2"/>
  </mergeCells>
  <printOptions horizontalCentered="1"/>
  <pageMargins left="0.75" right="0.75" top="0.999305555555556" bottom="0.999305555555556" header="0.510416666666667" footer="0.510416666666667"/>
  <pageSetup paperSize="9" scale="85"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50"/>
  <sheetViews>
    <sheetView tabSelected="1" zoomScale="55" zoomScaleNormal="55" workbookViewId="0">
      <selection activeCell="C923" sqref="C923"/>
    </sheetView>
  </sheetViews>
  <sheetFormatPr defaultColWidth="9" defaultRowHeight="14.4"/>
  <cols>
    <col min="1" max="1" width="32.3981481481481" style="33" customWidth="1"/>
    <col min="2" max="3" width="13.1018518518519" style="51" customWidth="1"/>
    <col min="4" max="4" width="13" style="33" customWidth="1"/>
    <col min="5" max="5" width="14" style="33" customWidth="1"/>
    <col min="6" max="252" width="9" style="33"/>
    <col min="253" max="16380" width="9" style="27"/>
    <col min="16381" max="16384" width="9" style="118"/>
  </cols>
  <sheetData>
    <row r="1" ht="35" customHeight="1" spans="1:1">
      <c r="A1" s="96" t="s">
        <v>7</v>
      </c>
    </row>
    <row r="2" s="33" customFormat="1" ht="42" customHeight="1" spans="1:5">
      <c r="A2" s="35" t="s">
        <v>8</v>
      </c>
      <c r="B2" s="35"/>
      <c r="C2" s="35"/>
      <c r="D2" s="35"/>
      <c r="E2" s="35"/>
    </row>
    <row r="3" s="33" customFormat="1" ht="27" customHeight="1" spans="2:4">
      <c r="B3" s="51"/>
      <c r="C3" s="51"/>
      <c r="D3" s="33" t="s">
        <v>32</v>
      </c>
    </row>
    <row r="4" s="51" customFormat="1" ht="23" customHeight="1" spans="1:5">
      <c r="A4" s="39" t="s">
        <v>80</v>
      </c>
      <c r="B4" s="41" t="s">
        <v>34</v>
      </c>
      <c r="C4" s="41" t="s">
        <v>35</v>
      </c>
      <c r="D4" s="41" t="s">
        <v>36</v>
      </c>
      <c r="E4" s="140" t="s">
        <v>62</v>
      </c>
    </row>
    <row r="5" s="33" customFormat="1" ht="23" customHeight="1" spans="1:5">
      <c r="A5" s="56" t="s">
        <v>81</v>
      </c>
      <c r="B5" s="39"/>
      <c r="C5" s="39"/>
      <c r="D5" s="56"/>
      <c r="E5" s="39"/>
    </row>
    <row r="6" s="33" customFormat="1" ht="23" customHeight="1" spans="1:5">
      <c r="A6" s="56" t="s">
        <v>82</v>
      </c>
      <c r="B6" s="39"/>
      <c r="C6" s="39"/>
      <c r="D6" s="56"/>
      <c r="E6" s="39"/>
    </row>
    <row r="7" s="33" customFormat="1" ht="23" customHeight="1" spans="1:5">
      <c r="A7" s="56" t="s">
        <v>83</v>
      </c>
      <c r="B7" s="39"/>
      <c r="C7" s="39"/>
      <c r="D7" s="56"/>
      <c r="E7" s="39"/>
    </row>
    <row r="8" s="33" customFormat="1" ht="23" customHeight="1" spans="1:5">
      <c r="A8" s="56" t="s">
        <v>84</v>
      </c>
      <c r="B8" s="39"/>
      <c r="C8" s="39"/>
      <c r="D8" s="56"/>
      <c r="E8" s="39"/>
    </row>
    <row r="9" s="33" customFormat="1" ht="23" customHeight="1" spans="1:5">
      <c r="A9" s="56" t="s">
        <v>85</v>
      </c>
      <c r="B9" s="39"/>
      <c r="C9" s="39">
        <v>97</v>
      </c>
      <c r="D9" s="56">
        <v>97</v>
      </c>
      <c r="E9" s="39"/>
    </row>
    <row r="10" s="33" customFormat="1" ht="23" customHeight="1" spans="1:5">
      <c r="A10" s="57" t="s">
        <v>86</v>
      </c>
      <c r="B10" s="57">
        <v>0</v>
      </c>
      <c r="C10" s="57">
        <v>0</v>
      </c>
      <c r="D10" s="57"/>
      <c r="E10" s="39"/>
    </row>
    <row r="11" ht="30" customHeight="1" spans="1:5">
      <c r="A11" s="139" t="s">
        <v>87</v>
      </c>
      <c r="B11" s="139"/>
      <c r="C11" s="139"/>
      <c r="D11" s="139"/>
      <c r="E11" s="139"/>
    </row>
    <row r="54" ht="13.8" customHeight="1" spans="3:3">
      <c r="C54" s="51" t="s">
        <v>29</v>
      </c>
    </row>
    <row r="547" spans="12:12">
      <c r="L547" s="33" t="s">
        <v>30</v>
      </c>
    </row>
    <row r="550" spans="12:12">
      <c r="L550" s="33" t="s">
        <v>31</v>
      </c>
    </row>
  </sheetData>
  <mergeCells count="2">
    <mergeCell ref="A2:E2"/>
    <mergeCell ref="A11:E11"/>
  </mergeCells>
  <printOptions horizontalCentered="1"/>
  <pageMargins left="0.75" right="0.75" top="0.999305555555556" bottom="0.999305555555556" header="0.50625" footer="0.50625"/>
  <pageSetup paperSize="9" fitToHeight="0" orientation="portrait"/>
  <headerFooter>
    <oddFooter>&amp;C&amp;"宋体,常规"&amp;11&amp;P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50"/>
  <sheetViews>
    <sheetView tabSelected="1" zoomScale="55" zoomScaleNormal="55" workbookViewId="0">
      <selection activeCell="C923" sqref="C923"/>
    </sheetView>
  </sheetViews>
  <sheetFormatPr defaultColWidth="9" defaultRowHeight="14.4"/>
  <cols>
    <col min="1" max="1" width="33.2962962962963" style="139" customWidth="1"/>
    <col min="2" max="2" width="12.7962962962963" style="20" customWidth="1"/>
    <col min="3" max="3" width="13" style="20" customWidth="1"/>
    <col min="4" max="4" width="11.7962962962963" style="20" customWidth="1"/>
    <col min="5" max="5" width="14.8981481481481" style="139" customWidth="1"/>
    <col min="6" max="16384" width="9" style="139"/>
  </cols>
  <sheetData>
    <row r="1" ht="28" customHeight="1" spans="1:1">
      <c r="A1" s="8" t="s">
        <v>9</v>
      </c>
    </row>
    <row r="2" ht="38" customHeight="1" spans="1:5">
      <c r="A2" s="35" t="s">
        <v>10</v>
      </c>
      <c r="B2" s="35"/>
      <c r="C2" s="35"/>
      <c r="D2" s="35"/>
      <c r="E2" s="35"/>
    </row>
    <row r="3" ht="28" customHeight="1" spans="4:5">
      <c r="D3" s="20" t="s">
        <v>32</v>
      </c>
      <c r="E3" s="20"/>
    </row>
    <row r="4" ht="28" customHeight="1" spans="1:5">
      <c r="A4" s="39" t="s">
        <v>88</v>
      </c>
      <c r="B4" s="39" t="s">
        <v>34</v>
      </c>
      <c r="C4" s="39" t="s">
        <v>35</v>
      </c>
      <c r="D4" s="39" t="s">
        <v>36</v>
      </c>
      <c r="E4" s="39" t="s">
        <v>62</v>
      </c>
    </row>
    <row r="5" ht="28" customHeight="1" spans="1:5">
      <c r="A5" s="57" t="s">
        <v>89</v>
      </c>
      <c r="B5" s="39">
        <f>SUM(B6:B7)</f>
        <v>11371</v>
      </c>
      <c r="C5" s="39">
        <f>SUM(C6:C7)</f>
        <v>9737</v>
      </c>
      <c r="D5" s="39">
        <f>SUM(D6:D7)</f>
        <v>10503</v>
      </c>
      <c r="E5" s="136">
        <f t="shared" ref="E5:E7" si="0">D5/C5</f>
        <v>1.07866899455685</v>
      </c>
    </row>
    <row r="6" ht="28" customHeight="1" spans="1:5">
      <c r="A6" s="108" t="s">
        <v>90</v>
      </c>
      <c r="B6" s="39">
        <v>2477</v>
      </c>
      <c r="C6" s="39">
        <v>1693</v>
      </c>
      <c r="D6" s="39">
        <v>1799</v>
      </c>
      <c r="E6" s="136">
        <f t="shared" si="0"/>
        <v>1.06261075014767</v>
      </c>
    </row>
    <row r="7" ht="28" customHeight="1" spans="1:5">
      <c r="A7" s="108" t="s">
        <v>91</v>
      </c>
      <c r="B7" s="39">
        <v>8894</v>
      </c>
      <c r="C7" s="39">
        <v>8044</v>
      </c>
      <c r="D7" s="39">
        <v>8704</v>
      </c>
      <c r="E7" s="136">
        <f t="shared" si="0"/>
        <v>1.08204873197414</v>
      </c>
    </row>
    <row r="8" ht="27" customHeight="1" spans="1:4">
      <c r="A8" s="139" t="s">
        <v>92</v>
      </c>
      <c r="B8" s="139"/>
      <c r="C8" s="139"/>
      <c r="D8" s="139"/>
    </row>
    <row r="54" spans="3:3">
      <c r="C54" s="20" t="s">
        <v>29</v>
      </c>
    </row>
    <row r="547" spans="12:12">
      <c r="L547" s="139" t="s">
        <v>30</v>
      </c>
    </row>
    <row r="550" spans="12:12">
      <c r="L550" s="139" t="s">
        <v>31</v>
      </c>
    </row>
  </sheetData>
  <mergeCells count="3">
    <mergeCell ref="A2:E2"/>
    <mergeCell ref="D3:E3"/>
    <mergeCell ref="A8:E8"/>
  </mergeCells>
  <printOptions horizontalCentered="1"/>
  <pageMargins left="0.75" right="0.75" top="0.999305555555556" bottom="0.999305555555556" header="0.510416666666667" footer="0.510416666666667"/>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50"/>
  <sheetViews>
    <sheetView tabSelected="1" zoomScale="55" zoomScaleNormal="55" workbookViewId="0">
      <pane ySplit="5" topLeftCell="A78" activePane="bottomLeft" state="frozen"/>
      <selection/>
      <selection pane="bottomLeft" activeCell="C923" sqref="C923"/>
    </sheetView>
  </sheetViews>
  <sheetFormatPr defaultColWidth="9" defaultRowHeight="14.4"/>
  <cols>
    <col min="1" max="1" width="14.1018518518519" style="119" customWidth="1"/>
    <col min="2" max="2" width="41" style="119" customWidth="1"/>
    <col min="3" max="4" width="10.6018518518519" style="20" customWidth="1"/>
    <col min="5" max="6" width="9" style="20" hidden="1" customWidth="1"/>
    <col min="7" max="7" width="10.6018518518519" style="20" customWidth="1"/>
    <col min="8" max="8" width="10.6018518518519" style="130" customWidth="1"/>
    <col min="9" max="9" width="9" style="118"/>
    <col min="10" max="10" width="11.5" style="118" customWidth="1"/>
    <col min="11" max="16384" width="9" style="118"/>
  </cols>
  <sheetData>
    <row r="1" s="118" customFormat="1" ht="23" customHeight="1" spans="1:9">
      <c r="A1" s="120" t="s">
        <v>11</v>
      </c>
      <c r="B1" s="119"/>
      <c r="C1" s="20"/>
      <c r="D1" s="20"/>
      <c r="E1" s="20"/>
      <c r="F1" s="20"/>
      <c r="G1" s="20"/>
      <c r="H1" s="130"/>
      <c r="I1"/>
    </row>
    <row r="2" s="118" customFormat="1" ht="25.5" customHeight="1" spans="1:9">
      <c r="A2" s="98" t="s">
        <v>12</v>
      </c>
      <c r="B2" s="98"/>
      <c r="C2" s="98"/>
      <c r="D2" s="98"/>
      <c r="E2" s="98"/>
      <c r="F2" s="98"/>
      <c r="G2" s="98"/>
      <c r="H2" s="112"/>
      <c r="I2"/>
    </row>
    <row r="3" s="118" customFormat="1" ht="13.2" customHeight="1" spans="1:9">
      <c r="A3" s="119"/>
      <c r="B3" s="119"/>
      <c r="C3" s="20"/>
      <c r="D3" s="20"/>
      <c r="E3" s="20"/>
      <c r="F3" s="20"/>
      <c r="G3" s="38" t="s">
        <v>32</v>
      </c>
      <c r="H3" s="117"/>
      <c r="I3"/>
    </row>
    <row r="4" s="118" customFormat="1" ht="13.2" customHeight="1" spans="1:9">
      <c r="A4" s="100" t="s">
        <v>63</v>
      </c>
      <c r="B4" s="100" t="s">
        <v>33</v>
      </c>
      <c r="C4" s="100" t="s">
        <v>93</v>
      </c>
      <c r="D4" s="121" t="s">
        <v>65</v>
      </c>
      <c r="E4" s="131"/>
      <c r="F4" s="132"/>
      <c r="G4" s="100" t="s">
        <v>36</v>
      </c>
      <c r="H4" s="114" t="s">
        <v>37</v>
      </c>
      <c r="I4"/>
    </row>
    <row r="5" s="118" customFormat="1" ht="13.2" customHeight="1" spans="1:9">
      <c r="A5" s="103"/>
      <c r="B5" s="103"/>
      <c r="C5" s="105"/>
      <c r="D5" s="123"/>
      <c r="E5" s="133"/>
      <c r="F5" s="134"/>
      <c r="G5" s="105"/>
      <c r="H5" s="115"/>
      <c r="I5"/>
    </row>
    <row r="6" s="118" customFormat="1" ht="13.8" customHeight="1" spans="1:9">
      <c r="A6" s="39"/>
      <c r="B6" s="57" t="s">
        <v>94</v>
      </c>
      <c r="C6" s="57">
        <v>81567</v>
      </c>
      <c r="D6" s="125">
        <v>121128</v>
      </c>
      <c r="E6" s="125">
        <v>15518</v>
      </c>
      <c r="F6" s="125">
        <v>24043</v>
      </c>
      <c r="G6" s="135">
        <f>G7+G106+G130+G156+G171+G188+G267+G307+G329+G345+G384+G394+G409+G416+G421+G427+G442+G445+G448+G432</f>
        <v>119715</v>
      </c>
      <c r="H6" s="136">
        <f t="shared" ref="H6:H69" si="0">IF(G6="","",G6/D6)</f>
        <v>0.98833465425005</v>
      </c>
      <c r="I6"/>
    </row>
    <row r="7" s="118" customFormat="1" ht="13.8" customHeight="1" spans="1:9">
      <c r="A7" s="108">
        <v>201</v>
      </c>
      <c r="B7" s="108" t="s">
        <v>95</v>
      </c>
      <c r="C7" s="39">
        <v>19357</v>
      </c>
      <c r="D7" s="76">
        <v>17222</v>
      </c>
      <c r="E7" s="76">
        <v>-4091.814093</v>
      </c>
      <c r="F7" s="76">
        <v>1956.814093</v>
      </c>
      <c r="G7" s="137">
        <f>G8+G12+G18+G26+G32+G37+G44+G46+G49+G55+G63+G65+G68+G72+G76+G80+G86+G89+G92+G95+G59+G61</f>
        <v>16348</v>
      </c>
      <c r="H7" s="136">
        <f t="shared" si="0"/>
        <v>0.949250958076878</v>
      </c>
      <c r="I7"/>
    </row>
    <row r="8" s="118" customFormat="1" ht="13.8" customHeight="1" spans="1:9">
      <c r="A8" s="108">
        <v>20101</v>
      </c>
      <c r="B8" s="108" t="s">
        <v>96</v>
      </c>
      <c r="C8" s="39">
        <v>398</v>
      </c>
      <c r="D8" s="76">
        <v>452</v>
      </c>
      <c r="E8" s="76">
        <v>50.535876</v>
      </c>
      <c r="F8" s="76">
        <v>3.464124</v>
      </c>
      <c r="G8" s="137">
        <f>SUM(G9:G11)</f>
        <v>463</v>
      </c>
      <c r="H8" s="136">
        <f t="shared" si="0"/>
        <v>1.02433628318584</v>
      </c>
      <c r="I8"/>
    </row>
    <row r="9" s="118" customFormat="1" ht="13.8" customHeight="1" spans="1:9">
      <c r="A9" s="108">
        <v>2010101</v>
      </c>
      <c r="B9" s="108" t="s">
        <v>97</v>
      </c>
      <c r="C9" s="39">
        <v>345</v>
      </c>
      <c r="D9" s="76">
        <v>332</v>
      </c>
      <c r="E9" s="76">
        <v>-12.818441</v>
      </c>
      <c r="F9" s="76">
        <v>-0.181558999999993</v>
      </c>
      <c r="G9" s="137">
        <v>353</v>
      </c>
      <c r="H9" s="136">
        <f t="shared" si="0"/>
        <v>1.06325301204819</v>
      </c>
      <c r="I9"/>
    </row>
    <row r="10" s="118" customFormat="1" ht="13.8" customHeight="1" spans="1:9">
      <c r="A10" s="108">
        <v>2010102</v>
      </c>
      <c r="B10" s="108" t="s">
        <v>98</v>
      </c>
      <c r="C10" s="39">
        <v>37</v>
      </c>
      <c r="D10" s="76">
        <v>100</v>
      </c>
      <c r="E10" s="76">
        <v>63.354317</v>
      </c>
      <c r="F10" s="76">
        <v>-0.354317000000002</v>
      </c>
      <c r="G10" s="137">
        <v>99</v>
      </c>
      <c r="H10" s="136">
        <f t="shared" si="0"/>
        <v>0.99</v>
      </c>
      <c r="I10"/>
    </row>
    <row r="11" s="118" customFormat="1" ht="13.8" customHeight="1" spans="1:9">
      <c r="A11" s="108">
        <v>2010104</v>
      </c>
      <c r="B11" s="108" t="s">
        <v>99</v>
      </c>
      <c r="C11" s="39">
        <v>16</v>
      </c>
      <c r="D11" s="76">
        <v>11</v>
      </c>
      <c r="E11" s="76">
        <v>-5</v>
      </c>
      <c r="F11" s="76">
        <v>0</v>
      </c>
      <c r="G11" s="137">
        <v>11</v>
      </c>
      <c r="H11" s="136">
        <f t="shared" si="0"/>
        <v>1</v>
      </c>
      <c r="I11"/>
    </row>
    <row r="12" s="118" customFormat="1" ht="13.8" customHeight="1" spans="1:9">
      <c r="A12" s="108">
        <v>20102</v>
      </c>
      <c r="B12" s="108" t="s">
        <v>100</v>
      </c>
      <c r="C12" s="39">
        <v>321</v>
      </c>
      <c r="D12" s="76">
        <v>324</v>
      </c>
      <c r="E12" s="76">
        <v>2.624512</v>
      </c>
      <c r="F12" s="76">
        <v>0.375488000000004</v>
      </c>
      <c r="G12" s="137">
        <f>SUM(G13:G17)</f>
        <v>347</v>
      </c>
      <c r="H12" s="136">
        <f t="shared" si="0"/>
        <v>1.07098765432099</v>
      </c>
      <c r="I12"/>
    </row>
    <row r="13" s="118" customFormat="1" ht="13.8" customHeight="1" spans="1:9">
      <c r="A13" s="108">
        <v>2010201</v>
      </c>
      <c r="B13" s="108" t="s">
        <v>97</v>
      </c>
      <c r="C13" s="39">
        <v>229</v>
      </c>
      <c r="D13" s="76">
        <v>239</v>
      </c>
      <c r="E13" s="76">
        <v>10.285312</v>
      </c>
      <c r="F13" s="76">
        <v>-0.285311999999998</v>
      </c>
      <c r="G13" s="137">
        <v>263</v>
      </c>
      <c r="H13" s="136">
        <f t="shared" si="0"/>
        <v>1.10041841004184</v>
      </c>
      <c r="I13"/>
    </row>
    <row r="14" s="118" customFormat="1" ht="13.8" customHeight="1" spans="1:9">
      <c r="A14" s="108">
        <v>2010202</v>
      </c>
      <c r="B14" s="108" t="s">
        <v>98</v>
      </c>
      <c r="C14" s="39">
        <v>44</v>
      </c>
      <c r="D14" s="76">
        <v>52</v>
      </c>
      <c r="E14" s="76">
        <v>7.7832</v>
      </c>
      <c r="F14" s="76">
        <v>0.216799999999999</v>
      </c>
      <c r="G14" s="137">
        <v>52</v>
      </c>
      <c r="H14" s="136">
        <f t="shared" si="0"/>
        <v>1</v>
      </c>
      <c r="I14"/>
    </row>
    <row r="15" s="118" customFormat="1" ht="13.8" customHeight="1" spans="1:9">
      <c r="A15" s="108">
        <v>2010203</v>
      </c>
      <c r="B15" s="108" t="s">
        <v>101</v>
      </c>
      <c r="C15" s="39">
        <v>28</v>
      </c>
      <c r="D15" s="76">
        <v>21</v>
      </c>
      <c r="E15" s="76">
        <v>-7.444</v>
      </c>
      <c r="F15" s="76">
        <v>0.444</v>
      </c>
      <c r="G15" s="137">
        <v>20</v>
      </c>
      <c r="H15" s="136">
        <f t="shared" si="0"/>
        <v>0.952380952380952</v>
      </c>
      <c r="I15"/>
    </row>
    <row r="16" s="118" customFormat="1" ht="13.8" customHeight="1" spans="1:9">
      <c r="A16" s="108">
        <v>2010204</v>
      </c>
      <c r="B16" s="108" t="s">
        <v>102</v>
      </c>
      <c r="C16" s="39">
        <v>16</v>
      </c>
      <c r="D16" s="76">
        <v>11</v>
      </c>
      <c r="E16" s="76">
        <v>-5</v>
      </c>
      <c r="F16" s="76">
        <v>0</v>
      </c>
      <c r="G16" s="137">
        <v>11</v>
      </c>
      <c r="H16" s="136">
        <f t="shared" si="0"/>
        <v>1</v>
      </c>
      <c r="I16"/>
    </row>
    <row r="17" s="118" customFormat="1" ht="13.8" customHeight="1" spans="1:9">
      <c r="A17" s="108">
        <v>2010205</v>
      </c>
      <c r="B17" s="108" t="s">
        <v>103</v>
      </c>
      <c r="C17" s="39">
        <v>4</v>
      </c>
      <c r="D17" s="76">
        <v>1</v>
      </c>
      <c r="E17" s="76">
        <v>-3</v>
      </c>
      <c r="F17" s="76">
        <v>0</v>
      </c>
      <c r="G17" s="137">
        <v>1</v>
      </c>
      <c r="H17" s="136">
        <f t="shared" si="0"/>
        <v>1</v>
      </c>
      <c r="I17"/>
    </row>
    <row r="18" s="118" customFormat="1" ht="13.8" customHeight="1" spans="1:9">
      <c r="A18" s="108">
        <v>20103</v>
      </c>
      <c r="B18" s="108" t="s">
        <v>104</v>
      </c>
      <c r="C18" s="39">
        <v>7204</v>
      </c>
      <c r="D18" s="76">
        <v>8222</v>
      </c>
      <c r="E18" s="76">
        <v>-837.443319</v>
      </c>
      <c r="F18" s="76">
        <v>1855.443319</v>
      </c>
      <c r="G18" s="137">
        <f>SUM(G19:G25)</f>
        <v>6896</v>
      </c>
      <c r="H18" s="136">
        <f t="shared" si="0"/>
        <v>0.838725370955972</v>
      </c>
      <c r="I18"/>
    </row>
    <row r="19" s="118" customFormat="1" ht="13.8" customHeight="1" spans="1:9">
      <c r="A19" s="108">
        <v>2010301</v>
      </c>
      <c r="B19" s="108" t="s">
        <v>97</v>
      </c>
      <c r="C19" s="39">
        <v>3218</v>
      </c>
      <c r="D19" s="76">
        <v>1246</v>
      </c>
      <c r="E19" s="76">
        <v>-6.7050370000002</v>
      </c>
      <c r="F19" s="76">
        <v>-1965.294963</v>
      </c>
      <c r="G19" s="137">
        <v>3539</v>
      </c>
      <c r="H19" s="136">
        <f t="shared" si="0"/>
        <v>2.84028892455859</v>
      </c>
      <c r="I19"/>
    </row>
    <row r="20" s="118" customFormat="1" ht="13.8" customHeight="1" spans="1:9">
      <c r="A20" s="108">
        <v>2010302</v>
      </c>
      <c r="B20" s="108" t="s">
        <v>98</v>
      </c>
      <c r="C20" s="39">
        <v>1156</v>
      </c>
      <c r="D20" s="76">
        <v>777</v>
      </c>
      <c r="E20" s="76">
        <v>3.73751800000002</v>
      </c>
      <c r="F20" s="76">
        <v>-382.737518</v>
      </c>
      <c r="G20" s="137">
        <v>1278</v>
      </c>
      <c r="H20" s="136">
        <f t="shared" si="0"/>
        <v>1.64478764478764</v>
      </c>
      <c r="I20"/>
    </row>
    <row r="21" s="118" customFormat="1" ht="13.8" customHeight="1" spans="1:9">
      <c r="A21" s="108">
        <v>2010303</v>
      </c>
      <c r="B21" s="108" t="s">
        <v>101</v>
      </c>
      <c r="C21" s="39">
        <v>2114</v>
      </c>
      <c r="D21" s="76">
        <v>1289</v>
      </c>
      <c r="E21" s="76">
        <v>-825.132294</v>
      </c>
      <c r="F21" s="76">
        <v>0.132294000000002</v>
      </c>
      <c r="G21" s="137">
        <v>1451</v>
      </c>
      <c r="H21" s="136">
        <f t="shared" si="0"/>
        <v>1.12567882079131</v>
      </c>
      <c r="I21"/>
    </row>
    <row r="22" s="118" customFormat="1" ht="13.8" customHeight="1" spans="1:9">
      <c r="A22" s="108">
        <v>2010305</v>
      </c>
      <c r="B22" s="108" t="s">
        <v>105</v>
      </c>
      <c r="C22" s="39">
        <v>5</v>
      </c>
      <c r="D22" s="76">
        <v>13</v>
      </c>
      <c r="E22" s="76">
        <v>8.349</v>
      </c>
      <c r="F22" s="76">
        <v>-0.349</v>
      </c>
      <c r="G22" s="137">
        <v>14</v>
      </c>
      <c r="H22" s="136">
        <f t="shared" si="0"/>
        <v>1.07692307692308</v>
      </c>
      <c r="I22"/>
    </row>
    <row r="23" s="118" customFormat="1" ht="13.8" customHeight="1" spans="1:9">
      <c r="A23" s="108">
        <v>2010308</v>
      </c>
      <c r="B23" s="108" t="s">
        <v>106</v>
      </c>
      <c r="C23" s="39">
        <v>466</v>
      </c>
      <c r="D23" s="76">
        <v>364</v>
      </c>
      <c r="E23" s="76">
        <v>-0.37152900000001</v>
      </c>
      <c r="F23" s="76">
        <v>-101.628471</v>
      </c>
      <c r="G23" s="137">
        <v>362</v>
      </c>
      <c r="H23" s="136">
        <f t="shared" si="0"/>
        <v>0.994505494505495</v>
      </c>
      <c r="I23"/>
    </row>
    <row r="24" s="118" customFormat="1" ht="15" customHeight="1" spans="1:9">
      <c r="A24" s="108">
        <v>2010350</v>
      </c>
      <c r="B24" s="128" t="s">
        <v>107</v>
      </c>
      <c r="C24" s="39">
        <v>141</v>
      </c>
      <c r="D24" s="76">
        <v>149</v>
      </c>
      <c r="E24" s="76">
        <v>7.653023</v>
      </c>
      <c r="F24" s="76">
        <v>0.346977000000003</v>
      </c>
      <c r="G24" s="137">
        <v>166</v>
      </c>
      <c r="H24" s="136">
        <f t="shared" si="0"/>
        <v>1.11409395973154</v>
      </c>
      <c r="I24"/>
    </row>
    <row r="25" s="118" customFormat="1" ht="13.8" customHeight="1" spans="1:9">
      <c r="A25" s="108">
        <v>2010399</v>
      </c>
      <c r="B25" s="108" t="s">
        <v>108</v>
      </c>
      <c r="C25" s="39">
        <v>104</v>
      </c>
      <c r="D25" s="76">
        <v>81</v>
      </c>
      <c r="E25" s="76">
        <v>-24.974</v>
      </c>
      <c r="F25" s="76">
        <v>1.974</v>
      </c>
      <c r="G25" s="137">
        <v>86</v>
      </c>
      <c r="H25" s="136">
        <f t="shared" si="0"/>
        <v>1.06172839506173</v>
      </c>
      <c r="I25"/>
    </row>
    <row r="26" s="118" customFormat="1" ht="13.8" customHeight="1" spans="1:9">
      <c r="A26" s="108">
        <v>20104</v>
      </c>
      <c r="B26" s="108" t="s">
        <v>109</v>
      </c>
      <c r="C26" s="39">
        <v>531</v>
      </c>
      <c r="D26" s="76">
        <v>524</v>
      </c>
      <c r="E26" s="76">
        <v>-16.636597</v>
      </c>
      <c r="F26" s="76">
        <v>9.63659699999999</v>
      </c>
      <c r="G26" s="137">
        <f>SUM(G27:G31)</f>
        <v>556</v>
      </c>
      <c r="H26" s="136">
        <f t="shared" si="0"/>
        <v>1.06106870229008</v>
      </c>
      <c r="I26"/>
    </row>
    <row r="27" s="118" customFormat="1" ht="13.8" customHeight="1" spans="1:9">
      <c r="A27" s="108">
        <v>2010401</v>
      </c>
      <c r="B27" s="108" t="s">
        <v>97</v>
      </c>
      <c r="C27" s="39">
        <v>228</v>
      </c>
      <c r="D27" s="76">
        <v>200</v>
      </c>
      <c r="E27" s="76">
        <v>-27.760997</v>
      </c>
      <c r="F27" s="76">
        <v>-0.239002999999997</v>
      </c>
      <c r="G27" s="137">
        <v>213</v>
      </c>
      <c r="H27" s="136">
        <f t="shared" si="0"/>
        <v>1.065</v>
      </c>
      <c r="I27"/>
    </row>
    <row r="28" s="118" customFormat="1" ht="13.8" customHeight="1" spans="1:9">
      <c r="A28" s="108">
        <v>2010402</v>
      </c>
      <c r="B28" s="108" t="s">
        <v>98</v>
      </c>
      <c r="C28" s="39">
        <v>124</v>
      </c>
      <c r="D28" s="76">
        <v>127</v>
      </c>
      <c r="E28" s="76">
        <v>2.518</v>
      </c>
      <c r="F28" s="76">
        <v>0.482</v>
      </c>
      <c r="G28" s="137">
        <v>123</v>
      </c>
      <c r="H28" s="136">
        <f t="shared" si="0"/>
        <v>0.968503937007874</v>
      </c>
      <c r="I28"/>
    </row>
    <row r="29" s="118" customFormat="1" ht="13.8" customHeight="1" spans="1:9">
      <c r="A29" s="108">
        <v>2010406</v>
      </c>
      <c r="B29" s="108" t="s">
        <v>110</v>
      </c>
      <c r="C29" s="39">
        <v>178</v>
      </c>
      <c r="D29" s="76">
        <v>168</v>
      </c>
      <c r="E29" s="76">
        <v>-10.42</v>
      </c>
      <c r="F29" s="76">
        <v>0.42</v>
      </c>
      <c r="G29" s="137">
        <v>200</v>
      </c>
      <c r="H29" s="136">
        <f t="shared" si="0"/>
        <v>1.19047619047619</v>
      </c>
      <c r="I29"/>
    </row>
    <row r="30" s="118" customFormat="1" ht="13.8" customHeight="1" spans="1:9">
      <c r="A30" s="108">
        <v>2010408</v>
      </c>
      <c r="B30" s="108" t="s">
        <v>111</v>
      </c>
      <c r="C30" s="39">
        <v>1</v>
      </c>
      <c r="D30" s="76">
        <v>1</v>
      </c>
      <c r="E30" s="76">
        <v>-0.4</v>
      </c>
      <c r="F30" s="76">
        <v>0.4</v>
      </c>
      <c r="G30" s="137">
        <v>1</v>
      </c>
      <c r="H30" s="136">
        <f t="shared" si="0"/>
        <v>1</v>
      </c>
      <c r="I30"/>
    </row>
    <row r="31" s="118" customFormat="1" ht="13.8" customHeight="1" spans="1:9">
      <c r="A31" s="108">
        <v>2010499</v>
      </c>
      <c r="B31" s="108" t="s">
        <v>112</v>
      </c>
      <c r="C31" s="39"/>
      <c r="D31" s="76">
        <v>29</v>
      </c>
      <c r="E31" s="76">
        <v>19.4264</v>
      </c>
      <c r="F31" s="76">
        <v>9.5736</v>
      </c>
      <c r="G31" s="137">
        <v>19</v>
      </c>
      <c r="H31" s="136">
        <f t="shared" si="0"/>
        <v>0.655172413793103</v>
      </c>
      <c r="I31"/>
    </row>
    <row r="32" s="118" customFormat="1" ht="13.8" customHeight="1" spans="1:9">
      <c r="A32" s="108">
        <v>20105</v>
      </c>
      <c r="B32" s="108" t="s">
        <v>113</v>
      </c>
      <c r="C32" s="39">
        <v>164</v>
      </c>
      <c r="D32" s="76">
        <v>248</v>
      </c>
      <c r="E32" s="76">
        <v>84.024162</v>
      </c>
      <c r="F32" s="76">
        <v>-0.024162000000004</v>
      </c>
      <c r="G32" s="137">
        <f>SUM(G33:G36)</f>
        <v>251</v>
      </c>
      <c r="H32" s="136">
        <f t="shared" si="0"/>
        <v>1.01209677419355</v>
      </c>
      <c r="I32"/>
    </row>
    <row r="33" s="118" customFormat="1" ht="13.8" customHeight="1" spans="1:9">
      <c r="A33" s="108">
        <v>2010501</v>
      </c>
      <c r="B33" s="108" t="s">
        <v>97</v>
      </c>
      <c r="C33" s="39">
        <v>94</v>
      </c>
      <c r="D33" s="76">
        <v>98</v>
      </c>
      <c r="E33" s="76">
        <v>4.208682</v>
      </c>
      <c r="F33" s="76">
        <v>-0.208682</v>
      </c>
      <c r="G33" s="137">
        <v>105</v>
      </c>
      <c r="H33" s="136">
        <f t="shared" si="0"/>
        <v>1.07142857142857</v>
      </c>
      <c r="I33"/>
    </row>
    <row r="34" s="118" customFormat="1" ht="13.8" customHeight="1" spans="1:9">
      <c r="A34" s="108">
        <v>2010502</v>
      </c>
      <c r="B34" s="108" t="s">
        <v>98</v>
      </c>
      <c r="C34" s="39">
        <v>19</v>
      </c>
      <c r="D34" s="76">
        <v>28</v>
      </c>
      <c r="E34" s="76">
        <v>8.82548</v>
      </c>
      <c r="F34" s="76">
        <v>0.174519999999999</v>
      </c>
      <c r="G34" s="137">
        <v>27</v>
      </c>
      <c r="H34" s="136">
        <f t="shared" si="0"/>
        <v>0.964285714285714</v>
      </c>
      <c r="I34"/>
    </row>
    <row r="35" s="118" customFormat="1" ht="13.8" customHeight="1" spans="1:9">
      <c r="A35" s="108">
        <v>2010505</v>
      </c>
      <c r="B35" s="108" t="s">
        <v>114</v>
      </c>
      <c r="C35" s="39">
        <v>25</v>
      </c>
      <c r="D35" s="76">
        <v>25</v>
      </c>
      <c r="E35" s="76">
        <v>0.399999999999999</v>
      </c>
      <c r="F35" s="76">
        <v>-0.399999999999999</v>
      </c>
      <c r="G35" s="137">
        <v>24</v>
      </c>
      <c r="H35" s="136">
        <f t="shared" si="0"/>
        <v>0.96</v>
      </c>
      <c r="I35"/>
    </row>
    <row r="36" s="118" customFormat="1" ht="13.8" customHeight="1" spans="1:9">
      <c r="A36" s="108">
        <v>2010507</v>
      </c>
      <c r="B36" s="108" t="s">
        <v>115</v>
      </c>
      <c r="C36" s="39">
        <v>26</v>
      </c>
      <c r="D36" s="76">
        <v>97</v>
      </c>
      <c r="E36" s="76">
        <v>70.59</v>
      </c>
      <c r="F36" s="76">
        <v>0.409999999999997</v>
      </c>
      <c r="G36" s="137">
        <v>95</v>
      </c>
      <c r="H36" s="136">
        <f t="shared" si="0"/>
        <v>0.979381443298969</v>
      </c>
      <c r="I36"/>
    </row>
    <row r="37" s="118" customFormat="1" ht="13.8" customHeight="1" spans="1:9">
      <c r="A37" s="108">
        <v>20106</v>
      </c>
      <c r="B37" s="108" t="s">
        <v>116</v>
      </c>
      <c r="C37" s="39">
        <v>928</v>
      </c>
      <c r="D37" s="76">
        <v>991</v>
      </c>
      <c r="E37" s="76">
        <v>63.1919459999999</v>
      </c>
      <c r="F37" s="76">
        <v>-0.191945999999902</v>
      </c>
      <c r="G37" s="137">
        <f>SUM(G38:G43)</f>
        <v>780</v>
      </c>
      <c r="H37" s="136">
        <f t="shared" si="0"/>
        <v>0.787083753784056</v>
      </c>
      <c r="I37"/>
    </row>
    <row r="38" s="118" customFormat="1" ht="13.8" customHeight="1" spans="1:9">
      <c r="A38" s="108">
        <v>2010601</v>
      </c>
      <c r="B38" s="108" t="s">
        <v>97</v>
      </c>
      <c r="C38" s="39">
        <v>146</v>
      </c>
      <c r="D38" s="76">
        <v>148</v>
      </c>
      <c r="E38" s="76">
        <v>1.59771599999999</v>
      </c>
      <c r="F38" s="76">
        <v>0.40228400000001</v>
      </c>
      <c r="G38" s="137">
        <v>160</v>
      </c>
      <c r="H38" s="136">
        <f t="shared" si="0"/>
        <v>1.08108108108108</v>
      </c>
      <c r="I38"/>
    </row>
    <row r="39" s="118" customFormat="1" ht="13.8" customHeight="1" spans="1:9">
      <c r="A39" s="108">
        <v>2010602</v>
      </c>
      <c r="B39" s="108" t="s">
        <v>98</v>
      </c>
      <c r="C39" s="39">
        <v>75</v>
      </c>
      <c r="D39" s="76">
        <v>51</v>
      </c>
      <c r="E39" s="76">
        <v>-23.69</v>
      </c>
      <c r="F39" s="76">
        <v>-0.309999999999999</v>
      </c>
      <c r="G39" s="137">
        <v>48</v>
      </c>
      <c r="H39" s="136">
        <f t="shared" si="0"/>
        <v>0.941176470588235</v>
      </c>
      <c r="I39"/>
    </row>
    <row r="40" s="118" customFormat="1" ht="13.8" customHeight="1" spans="1:9">
      <c r="A40" s="108">
        <v>2010607</v>
      </c>
      <c r="B40" s="108" t="s">
        <v>117</v>
      </c>
      <c r="C40" s="39">
        <v>13</v>
      </c>
      <c r="D40" s="76">
        <v>13</v>
      </c>
      <c r="E40" s="76">
        <v>-0.288</v>
      </c>
      <c r="F40" s="76">
        <v>0.288</v>
      </c>
      <c r="G40" s="137">
        <v>8</v>
      </c>
      <c r="H40" s="136">
        <f t="shared" si="0"/>
        <v>0.615384615384615</v>
      </c>
      <c r="I40"/>
    </row>
    <row r="41" s="118" customFormat="1" ht="13.8" customHeight="1" spans="1:9">
      <c r="A41" s="108">
        <v>2010608</v>
      </c>
      <c r="B41" s="108" t="s">
        <v>118</v>
      </c>
      <c r="C41" s="39">
        <v>567</v>
      </c>
      <c r="D41" s="76">
        <v>667</v>
      </c>
      <c r="E41" s="76">
        <v>100.243808</v>
      </c>
      <c r="F41" s="76">
        <v>-0.243807999999945</v>
      </c>
      <c r="G41" s="137">
        <v>448</v>
      </c>
      <c r="H41" s="136">
        <f t="shared" si="0"/>
        <v>0.671664167916042</v>
      </c>
      <c r="I41"/>
    </row>
    <row r="42" s="118" customFormat="1" ht="13.8" customHeight="1" spans="1:9">
      <c r="A42" s="108">
        <v>2010650</v>
      </c>
      <c r="B42" s="108" t="s">
        <v>107</v>
      </c>
      <c r="C42" s="39">
        <v>100</v>
      </c>
      <c r="D42" s="76">
        <v>103</v>
      </c>
      <c r="E42" s="76">
        <v>3.228422</v>
      </c>
      <c r="F42" s="76">
        <v>-0.228421999999998</v>
      </c>
      <c r="G42" s="137">
        <v>111</v>
      </c>
      <c r="H42" s="136">
        <f t="shared" si="0"/>
        <v>1.07766990291262</v>
      </c>
      <c r="I42"/>
    </row>
    <row r="43" s="118" customFormat="1" ht="13.8" customHeight="1" spans="1:9">
      <c r="A43" s="108">
        <v>2010699</v>
      </c>
      <c r="B43" s="108" t="s">
        <v>119</v>
      </c>
      <c r="C43" s="39">
        <v>17</v>
      </c>
      <c r="D43" s="76">
        <v>9</v>
      </c>
      <c r="E43" s="76">
        <v>-7.9</v>
      </c>
      <c r="F43" s="76">
        <v>-0.0999999999999996</v>
      </c>
      <c r="G43" s="137">
        <v>5</v>
      </c>
      <c r="H43" s="136">
        <f t="shared" si="0"/>
        <v>0.555555555555556</v>
      </c>
      <c r="I43"/>
    </row>
    <row r="44" s="118" customFormat="1" ht="13.8" customHeight="1" spans="1:9">
      <c r="A44" s="108">
        <v>20107</v>
      </c>
      <c r="B44" s="108" t="s">
        <v>120</v>
      </c>
      <c r="C44" s="39">
        <v>970</v>
      </c>
      <c r="D44" s="76">
        <v>970</v>
      </c>
      <c r="E44" s="76">
        <v>0</v>
      </c>
      <c r="F44" s="76">
        <v>0</v>
      </c>
      <c r="G44" s="137">
        <f>SUM(G45:G45)</f>
        <v>850</v>
      </c>
      <c r="H44" s="136">
        <f t="shared" si="0"/>
        <v>0.876288659793814</v>
      </c>
      <c r="I44"/>
    </row>
    <row r="45" s="118" customFormat="1" ht="13.8" customHeight="1" spans="1:9">
      <c r="A45" s="108">
        <v>2010702</v>
      </c>
      <c r="B45" s="108" t="s">
        <v>98</v>
      </c>
      <c r="C45" s="39">
        <v>970</v>
      </c>
      <c r="D45" s="76">
        <v>970</v>
      </c>
      <c r="E45" s="76">
        <v>0</v>
      </c>
      <c r="F45" s="76">
        <v>0</v>
      </c>
      <c r="G45" s="137">
        <v>850</v>
      </c>
      <c r="H45" s="136">
        <f t="shared" si="0"/>
        <v>0.876288659793814</v>
      </c>
      <c r="I45"/>
    </row>
    <row r="46" s="118" customFormat="1" ht="13.8" customHeight="1" spans="1:9">
      <c r="A46" s="108">
        <v>20108</v>
      </c>
      <c r="B46" s="108" t="s">
        <v>121</v>
      </c>
      <c r="C46" s="39">
        <v>332</v>
      </c>
      <c r="D46" s="76">
        <v>325</v>
      </c>
      <c r="E46" s="76">
        <v>-6.814641</v>
      </c>
      <c r="F46" s="76">
        <v>-0.185359</v>
      </c>
      <c r="G46" s="137">
        <f>SUM(G47:G48)</f>
        <v>329</v>
      </c>
      <c r="H46" s="136">
        <f t="shared" si="0"/>
        <v>1.01230769230769</v>
      </c>
      <c r="I46"/>
    </row>
    <row r="47" s="118" customFormat="1" ht="13.8" customHeight="1" spans="1:9">
      <c r="A47" s="108">
        <v>2010801</v>
      </c>
      <c r="B47" s="108" t="s">
        <v>97</v>
      </c>
      <c r="C47" s="39">
        <v>85</v>
      </c>
      <c r="D47" s="76">
        <v>81</v>
      </c>
      <c r="E47" s="76">
        <v>-4.124641</v>
      </c>
      <c r="F47" s="76">
        <v>0.124641</v>
      </c>
      <c r="G47" s="137">
        <v>85</v>
      </c>
      <c r="H47" s="136">
        <f t="shared" si="0"/>
        <v>1.04938271604938</v>
      </c>
      <c r="I47"/>
    </row>
    <row r="48" s="118" customFormat="1" ht="13.8" customHeight="1" spans="1:9">
      <c r="A48" s="108">
        <v>2010804</v>
      </c>
      <c r="B48" s="108" t="s">
        <v>122</v>
      </c>
      <c r="C48" s="39">
        <v>247</v>
      </c>
      <c r="D48" s="76">
        <v>244</v>
      </c>
      <c r="E48" s="76">
        <v>-2.69</v>
      </c>
      <c r="F48" s="76">
        <v>-0.31</v>
      </c>
      <c r="G48" s="137">
        <v>244</v>
      </c>
      <c r="H48" s="136">
        <f t="shared" si="0"/>
        <v>1</v>
      </c>
      <c r="I48"/>
    </row>
    <row r="49" s="118" customFormat="1" ht="13.8" customHeight="1" spans="1:9">
      <c r="A49" s="108">
        <v>20111</v>
      </c>
      <c r="B49" s="108" t="s">
        <v>123</v>
      </c>
      <c r="C49" s="39">
        <v>556</v>
      </c>
      <c r="D49" s="76">
        <v>651</v>
      </c>
      <c r="E49" s="76">
        <v>95.24992</v>
      </c>
      <c r="F49" s="76">
        <v>-0.249920000000003</v>
      </c>
      <c r="G49" s="137">
        <f>SUM(G50:G54)</f>
        <v>704</v>
      </c>
      <c r="H49" s="136">
        <f t="shared" si="0"/>
        <v>1.08141321044547</v>
      </c>
      <c r="I49"/>
    </row>
    <row r="50" s="118" customFormat="1" ht="13.8" customHeight="1" spans="1:9">
      <c r="A50" s="108">
        <v>2011101</v>
      </c>
      <c r="B50" s="108" t="s">
        <v>97</v>
      </c>
      <c r="C50" s="39">
        <v>346</v>
      </c>
      <c r="D50" s="76">
        <v>366</v>
      </c>
      <c r="E50" s="76">
        <v>20.14439</v>
      </c>
      <c r="F50" s="76">
        <v>-0.144389999999991</v>
      </c>
      <c r="G50" s="137">
        <v>418</v>
      </c>
      <c r="H50" s="136">
        <f t="shared" si="0"/>
        <v>1.14207650273224</v>
      </c>
      <c r="I50"/>
    </row>
    <row r="51" s="118" customFormat="1" ht="13.8" customHeight="1" spans="1:9">
      <c r="A51" s="108">
        <v>2011102</v>
      </c>
      <c r="B51" s="108" t="s">
        <v>98</v>
      </c>
      <c r="C51" s="39">
        <v>25</v>
      </c>
      <c r="D51" s="76">
        <v>30</v>
      </c>
      <c r="E51" s="76">
        <v>5.2688</v>
      </c>
      <c r="F51" s="76">
        <v>-0.268799999999999</v>
      </c>
      <c r="G51" s="137">
        <v>30</v>
      </c>
      <c r="H51" s="136">
        <f t="shared" si="0"/>
        <v>1</v>
      </c>
      <c r="I51"/>
    </row>
    <row r="52" s="118" customFormat="1" ht="13.8" customHeight="1" spans="1:9">
      <c r="A52" s="108">
        <v>2011104</v>
      </c>
      <c r="B52" s="108" t="s">
        <v>124</v>
      </c>
      <c r="C52" s="39">
        <v>81</v>
      </c>
      <c r="D52" s="76">
        <v>81</v>
      </c>
      <c r="E52" s="76">
        <v>-0.5</v>
      </c>
      <c r="F52" s="76">
        <v>0.5</v>
      </c>
      <c r="G52" s="137">
        <v>81</v>
      </c>
      <c r="H52" s="136">
        <f t="shared" si="0"/>
        <v>1</v>
      </c>
      <c r="I52"/>
    </row>
    <row r="53" s="118" customFormat="1" ht="13.8" customHeight="1" spans="1:9">
      <c r="A53" s="108">
        <v>2011106</v>
      </c>
      <c r="B53" s="108" t="s">
        <v>125</v>
      </c>
      <c r="C53" s="39">
        <v>64</v>
      </c>
      <c r="D53" s="76">
        <v>144</v>
      </c>
      <c r="E53" s="76">
        <v>80.17293</v>
      </c>
      <c r="F53" s="76">
        <v>-0.172930000000008</v>
      </c>
      <c r="G53" s="137">
        <v>147</v>
      </c>
      <c r="H53" s="136">
        <f t="shared" si="0"/>
        <v>1.02083333333333</v>
      </c>
      <c r="I53"/>
    </row>
    <row r="54" s="118" customFormat="1" ht="13.8" customHeight="1" spans="1:9">
      <c r="A54" s="108">
        <v>2011199</v>
      </c>
      <c r="B54" s="108" t="s">
        <v>126</v>
      </c>
      <c r="C54" s="39" t="s">
        <v>29</v>
      </c>
      <c r="D54" s="76">
        <v>30</v>
      </c>
      <c r="E54" s="76">
        <v>-9.8362</v>
      </c>
      <c r="F54" s="76">
        <v>-0.1638</v>
      </c>
      <c r="G54" s="137">
        <v>28</v>
      </c>
      <c r="H54" s="136">
        <f t="shared" si="0"/>
        <v>0.933333333333333</v>
      </c>
      <c r="I54"/>
    </row>
    <row r="55" s="118" customFormat="1" ht="13.8" customHeight="1" spans="1:9">
      <c r="A55" s="108">
        <v>20113</v>
      </c>
      <c r="B55" s="108" t="s">
        <v>127</v>
      </c>
      <c r="C55" s="39">
        <v>228</v>
      </c>
      <c r="D55" s="76">
        <v>262</v>
      </c>
      <c r="E55" s="76">
        <v>-3.255782</v>
      </c>
      <c r="F55" s="76">
        <v>37.255782</v>
      </c>
      <c r="G55" s="137">
        <f>SUM(G56:G58)</f>
        <v>218</v>
      </c>
      <c r="H55" s="136">
        <f t="shared" si="0"/>
        <v>0.83206106870229</v>
      </c>
      <c r="I55"/>
    </row>
    <row r="56" s="118" customFormat="1" ht="13.8" customHeight="1" spans="1:9">
      <c r="A56" s="108">
        <v>2011301</v>
      </c>
      <c r="B56" s="108" t="s">
        <v>97</v>
      </c>
      <c r="C56" s="39">
        <v>18</v>
      </c>
      <c r="D56" s="76">
        <v>33</v>
      </c>
      <c r="E56" s="76">
        <v>14.907552</v>
      </c>
      <c r="F56" s="76">
        <v>0.092448000000001</v>
      </c>
      <c r="G56" s="137">
        <v>35</v>
      </c>
      <c r="H56" s="136">
        <f t="shared" si="0"/>
        <v>1.06060606060606</v>
      </c>
      <c r="I56"/>
    </row>
    <row r="57" s="118" customFormat="1" ht="13.8" customHeight="1" spans="1:9">
      <c r="A57" s="108">
        <v>2011302</v>
      </c>
      <c r="B57" s="108" t="s">
        <v>98</v>
      </c>
      <c r="C57" s="39">
        <v>6</v>
      </c>
      <c r="D57" s="76">
        <v>13</v>
      </c>
      <c r="E57" s="76">
        <v>6.629408</v>
      </c>
      <c r="F57" s="76">
        <v>0.370592</v>
      </c>
      <c r="G57" s="137">
        <v>13</v>
      </c>
      <c r="H57" s="136">
        <f t="shared" si="0"/>
        <v>1</v>
      </c>
      <c r="I57"/>
    </row>
    <row r="58" s="118" customFormat="1" ht="13.8" customHeight="1" spans="1:9">
      <c r="A58" s="108">
        <v>2011308</v>
      </c>
      <c r="B58" s="108" t="s">
        <v>128</v>
      </c>
      <c r="C58" s="39">
        <v>204</v>
      </c>
      <c r="D58" s="76">
        <v>179</v>
      </c>
      <c r="E58" s="76">
        <v>-24.792742</v>
      </c>
      <c r="F58" s="76">
        <v>-0.207258000000003</v>
      </c>
      <c r="G58" s="137">
        <v>170</v>
      </c>
      <c r="H58" s="136">
        <f t="shared" si="0"/>
        <v>0.949720670391061</v>
      </c>
      <c r="I58"/>
    </row>
    <row r="59" s="118" customFormat="1" ht="13.8" customHeight="1" spans="1:9">
      <c r="A59" s="108">
        <v>20123</v>
      </c>
      <c r="B59" s="108" t="s">
        <v>129</v>
      </c>
      <c r="C59" s="39">
        <v>4</v>
      </c>
      <c r="D59" s="76">
        <v>4</v>
      </c>
      <c r="E59" s="76">
        <v>0</v>
      </c>
      <c r="F59" s="76">
        <v>0</v>
      </c>
      <c r="G59" s="137">
        <f>G60</f>
        <v>4</v>
      </c>
      <c r="H59" s="136">
        <f t="shared" si="0"/>
        <v>1</v>
      </c>
      <c r="I59"/>
    </row>
    <row r="60" s="118" customFormat="1" ht="13.8" customHeight="1" spans="1:9">
      <c r="A60" s="108">
        <v>2012304</v>
      </c>
      <c r="B60" s="108" t="s">
        <v>130</v>
      </c>
      <c r="C60" s="39">
        <v>4</v>
      </c>
      <c r="D60" s="76">
        <v>4</v>
      </c>
      <c r="E60" s="76">
        <v>0</v>
      </c>
      <c r="F60" s="76">
        <v>0</v>
      </c>
      <c r="G60" s="137">
        <v>4</v>
      </c>
      <c r="H60" s="136">
        <f t="shared" si="0"/>
        <v>1</v>
      </c>
      <c r="I60"/>
    </row>
    <row r="61" s="118" customFormat="1" ht="13.8" customHeight="1" spans="1:9">
      <c r="A61" s="108">
        <v>20125</v>
      </c>
      <c r="B61" s="108" t="s">
        <v>131</v>
      </c>
      <c r="C61" s="39">
        <v>5</v>
      </c>
      <c r="D61" s="76">
        <v>5</v>
      </c>
      <c r="E61" s="76">
        <v>-0.2</v>
      </c>
      <c r="F61" s="76">
        <v>0.2</v>
      </c>
      <c r="G61" s="137">
        <f>G62</f>
        <v>5</v>
      </c>
      <c r="H61" s="136">
        <f t="shared" si="0"/>
        <v>1</v>
      </c>
      <c r="I61"/>
    </row>
    <row r="62" s="118" customFormat="1" ht="13.8" customHeight="1" spans="1:9">
      <c r="A62" s="108">
        <v>2012502</v>
      </c>
      <c r="B62" s="108" t="s">
        <v>98</v>
      </c>
      <c r="C62" s="39">
        <v>5</v>
      </c>
      <c r="D62" s="76">
        <v>5</v>
      </c>
      <c r="E62" s="76">
        <v>-0.2</v>
      </c>
      <c r="F62" s="76">
        <v>0.2</v>
      </c>
      <c r="G62" s="137">
        <v>5</v>
      </c>
      <c r="H62" s="136">
        <f t="shared" si="0"/>
        <v>1</v>
      </c>
      <c r="I62"/>
    </row>
    <row r="63" s="118" customFormat="1" ht="13.8" customHeight="1" spans="1:9">
      <c r="A63" s="108">
        <v>20126</v>
      </c>
      <c r="B63" s="108" t="s">
        <v>132</v>
      </c>
      <c r="C63" s="39">
        <v>85</v>
      </c>
      <c r="D63" s="76">
        <v>101</v>
      </c>
      <c r="E63" s="76">
        <v>16.451155</v>
      </c>
      <c r="F63" s="76">
        <v>-0.451155</v>
      </c>
      <c r="G63" s="137">
        <f>SUM(G64)</f>
        <v>114</v>
      </c>
      <c r="H63" s="136">
        <f t="shared" si="0"/>
        <v>1.12871287128713</v>
      </c>
      <c r="I63"/>
    </row>
    <row r="64" s="118" customFormat="1" ht="13.8" customHeight="1" spans="1:9">
      <c r="A64" s="108">
        <v>2012604</v>
      </c>
      <c r="B64" s="108" t="s">
        <v>133</v>
      </c>
      <c r="C64" s="39">
        <v>85</v>
      </c>
      <c r="D64" s="76">
        <v>101</v>
      </c>
      <c r="E64" s="76">
        <v>16.451155</v>
      </c>
      <c r="F64" s="76">
        <v>-0.451155</v>
      </c>
      <c r="G64" s="137">
        <v>114</v>
      </c>
      <c r="H64" s="136">
        <f t="shared" si="0"/>
        <v>1.12871287128713</v>
      </c>
      <c r="I64"/>
    </row>
    <row r="65" s="118" customFormat="1" ht="13.8" customHeight="1" spans="1:9">
      <c r="A65" s="108">
        <v>20128</v>
      </c>
      <c r="B65" s="108" t="s">
        <v>134</v>
      </c>
      <c r="C65" s="39">
        <v>52</v>
      </c>
      <c r="D65" s="76">
        <v>55</v>
      </c>
      <c r="E65" s="76">
        <v>3.143407</v>
      </c>
      <c r="F65" s="76">
        <v>-0.143407</v>
      </c>
      <c r="G65" s="137">
        <f>SUM(G66:G67)</f>
        <v>58</v>
      </c>
      <c r="H65" s="136">
        <f t="shared" si="0"/>
        <v>1.05454545454545</v>
      </c>
      <c r="I65"/>
    </row>
    <row r="66" s="118" customFormat="1" ht="13.8" customHeight="1" spans="1:9">
      <c r="A66" s="108">
        <v>2012801</v>
      </c>
      <c r="B66" s="108" t="s">
        <v>97</v>
      </c>
      <c r="C66" s="39">
        <v>47</v>
      </c>
      <c r="D66" s="76">
        <v>51</v>
      </c>
      <c r="E66" s="76">
        <v>3.593407</v>
      </c>
      <c r="F66" s="76">
        <v>0.406593000000001</v>
      </c>
      <c r="G66" s="137">
        <v>53</v>
      </c>
      <c r="H66" s="136">
        <f t="shared" si="0"/>
        <v>1.03921568627451</v>
      </c>
      <c r="I66"/>
    </row>
    <row r="67" s="118" customFormat="1" ht="13.8" customHeight="1" spans="1:9">
      <c r="A67" s="108">
        <v>2012899</v>
      </c>
      <c r="B67" s="108" t="s">
        <v>135</v>
      </c>
      <c r="C67" s="39"/>
      <c r="D67" s="76">
        <v>5</v>
      </c>
      <c r="E67" s="76"/>
      <c r="F67" s="76"/>
      <c r="G67" s="137">
        <v>5</v>
      </c>
      <c r="H67" s="136">
        <f t="shared" si="0"/>
        <v>1</v>
      </c>
      <c r="I67"/>
    </row>
    <row r="68" s="118" customFormat="1" ht="13.8" customHeight="1" spans="1:9">
      <c r="A68" s="108">
        <v>20129</v>
      </c>
      <c r="B68" s="108" t="s">
        <v>136</v>
      </c>
      <c r="C68" s="39">
        <v>177</v>
      </c>
      <c r="D68" s="76">
        <v>223</v>
      </c>
      <c r="E68" s="76">
        <v>46.478548</v>
      </c>
      <c r="F68" s="76">
        <v>-0.478547999999975</v>
      </c>
      <c r="G68" s="137">
        <f>SUM(G69:G71)</f>
        <v>228</v>
      </c>
      <c r="H68" s="136">
        <f t="shared" si="0"/>
        <v>1.02242152466368</v>
      </c>
      <c r="I68"/>
    </row>
    <row r="69" s="118" customFormat="1" ht="13.8" customHeight="1" spans="1:9">
      <c r="A69" s="108">
        <v>2012901</v>
      </c>
      <c r="B69" s="108" t="s">
        <v>97</v>
      </c>
      <c r="C69" s="39">
        <v>157</v>
      </c>
      <c r="D69" s="76">
        <v>174</v>
      </c>
      <c r="E69" s="76">
        <v>16.772148</v>
      </c>
      <c r="F69" s="76">
        <v>0.227852000000009</v>
      </c>
      <c r="G69" s="137">
        <v>179</v>
      </c>
      <c r="H69" s="136">
        <f t="shared" si="0"/>
        <v>1.02873563218391</v>
      </c>
      <c r="I69"/>
    </row>
    <row r="70" s="118" customFormat="1" ht="13.8" customHeight="1" spans="1:9">
      <c r="A70" s="108">
        <v>2012902</v>
      </c>
      <c r="B70" s="108" t="s">
        <v>98</v>
      </c>
      <c r="C70" s="39">
        <v>18</v>
      </c>
      <c r="D70" s="76">
        <v>48</v>
      </c>
      <c r="E70" s="76">
        <v>29.5564</v>
      </c>
      <c r="F70" s="76">
        <v>0.4436</v>
      </c>
      <c r="G70" s="137">
        <v>47</v>
      </c>
      <c r="H70" s="136">
        <f t="shared" ref="H70:H122" si="1">IF(G70="","",G70/D70)</f>
        <v>0.979166666666667</v>
      </c>
      <c r="I70"/>
    </row>
    <row r="71" s="118" customFormat="1" ht="13.8" customHeight="1" spans="1:9">
      <c r="A71" s="108">
        <v>2012999</v>
      </c>
      <c r="B71" s="108" t="s">
        <v>137</v>
      </c>
      <c r="C71" s="39">
        <v>2</v>
      </c>
      <c r="D71" s="76">
        <v>4</v>
      </c>
      <c r="E71" s="76">
        <v>0.15</v>
      </c>
      <c r="F71" s="76">
        <v>1.85</v>
      </c>
      <c r="G71" s="137">
        <v>2</v>
      </c>
      <c r="H71" s="136">
        <f t="shared" si="1"/>
        <v>0.5</v>
      </c>
      <c r="I71"/>
    </row>
    <row r="72" s="118" customFormat="1" ht="13.8" customHeight="1" spans="1:9">
      <c r="A72" s="108">
        <v>20131</v>
      </c>
      <c r="B72" s="108" t="s">
        <v>138</v>
      </c>
      <c r="C72" s="39">
        <v>764</v>
      </c>
      <c r="D72" s="76">
        <v>827</v>
      </c>
      <c r="E72" s="76">
        <v>62.580177</v>
      </c>
      <c r="F72" s="76">
        <v>0.419823000000001</v>
      </c>
      <c r="G72" s="137">
        <f>SUM(G73:G75)</f>
        <v>791</v>
      </c>
      <c r="H72" s="136">
        <f t="shared" si="1"/>
        <v>0.956469165659008</v>
      </c>
      <c r="I72"/>
    </row>
    <row r="73" s="118" customFormat="1" ht="13.8" customHeight="1" spans="1:9">
      <c r="A73" s="108">
        <v>2013101</v>
      </c>
      <c r="B73" s="108" t="s">
        <v>97</v>
      </c>
      <c r="C73" s="39">
        <v>177</v>
      </c>
      <c r="D73" s="76">
        <v>173</v>
      </c>
      <c r="E73" s="76">
        <v>-4.19982300000001</v>
      </c>
      <c r="F73" s="76">
        <v>0.19982300000001</v>
      </c>
      <c r="G73" s="135">
        <v>192</v>
      </c>
      <c r="H73" s="136">
        <f t="shared" si="1"/>
        <v>1.10982658959538</v>
      </c>
      <c r="I73"/>
    </row>
    <row r="74" s="118" customFormat="1" ht="13.8" customHeight="1" spans="1:9">
      <c r="A74" s="108">
        <v>2013102</v>
      </c>
      <c r="B74" s="108" t="s">
        <v>98</v>
      </c>
      <c r="C74" s="39">
        <v>57</v>
      </c>
      <c r="D74" s="76">
        <v>89</v>
      </c>
      <c r="E74" s="76">
        <v>32.2</v>
      </c>
      <c r="F74" s="76">
        <v>-0.200000000000003</v>
      </c>
      <c r="G74" s="135">
        <v>87</v>
      </c>
      <c r="H74" s="136">
        <f t="shared" si="1"/>
        <v>0.97752808988764</v>
      </c>
      <c r="I74"/>
    </row>
    <row r="75" s="118" customFormat="1" ht="13.8" customHeight="1" spans="1:9">
      <c r="A75" s="108">
        <v>2013105</v>
      </c>
      <c r="B75" s="108" t="s">
        <v>139</v>
      </c>
      <c r="C75" s="39">
        <v>530</v>
      </c>
      <c r="D75" s="76">
        <v>565</v>
      </c>
      <c r="E75" s="76">
        <v>34.58</v>
      </c>
      <c r="F75" s="76">
        <v>0.420000000000002</v>
      </c>
      <c r="G75" s="135">
        <v>512</v>
      </c>
      <c r="H75" s="136">
        <f t="shared" si="1"/>
        <v>0.906194690265487</v>
      </c>
      <c r="I75"/>
    </row>
    <row r="76" s="118" customFormat="1" ht="13.8" customHeight="1" spans="1:9">
      <c r="A76" s="108">
        <v>20132</v>
      </c>
      <c r="B76" s="108" t="s">
        <v>140</v>
      </c>
      <c r="C76" s="39">
        <v>742</v>
      </c>
      <c r="D76" s="76">
        <v>708</v>
      </c>
      <c r="E76" s="76">
        <v>-80.70777</v>
      </c>
      <c r="F76" s="76">
        <v>46.70777</v>
      </c>
      <c r="G76" s="135">
        <f>SUM(G77:G79)</f>
        <v>1288</v>
      </c>
      <c r="H76" s="136">
        <f t="shared" si="1"/>
        <v>1.81920903954802</v>
      </c>
      <c r="I76"/>
    </row>
    <row r="77" s="118" customFormat="1" ht="13.8" customHeight="1" spans="1:9">
      <c r="A77" s="108">
        <v>2013201</v>
      </c>
      <c r="B77" s="108" t="s">
        <v>97</v>
      </c>
      <c r="C77" s="39">
        <v>206</v>
      </c>
      <c r="D77" s="76">
        <v>199</v>
      </c>
      <c r="E77" s="76">
        <v>-7.34030799999999</v>
      </c>
      <c r="F77" s="76">
        <v>0.340307999999993</v>
      </c>
      <c r="G77" s="135">
        <v>217</v>
      </c>
      <c r="H77" s="136">
        <f t="shared" si="1"/>
        <v>1.09045226130653</v>
      </c>
      <c r="I77"/>
    </row>
    <row r="78" s="118" customFormat="1" ht="13.8" customHeight="1" spans="1:9">
      <c r="A78" s="108">
        <v>2013202</v>
      </c>
      <c r="B78" s="108" t="s">
        <v>98</v>
      </c>
      <c r="C78" s="39">
        <v>527</v>
      </c>
      <c r="D78" s="76">
        <v>453</v>
      </c>
      <c r="E78" s="76">
        <v>-73.817462</v>
      </c>
      <c r="F78" s="76">
        <v>-0.182537999999994</v>
      </c>
      <c r="G78" s="135">
        <v>465</v>
      </c>
      <c r="H78" s="136">
        <f t="shared" si="1"/>
        <v>1.02649006622517</v>
      </c>
      <c r="I78"/>
    </row>
    <row r="79" s="118" customFormat="1" ht="13.8" customHeight="1" spans="1:9">
      <c r="A79" s="108">
        <v>2013299</v>
      </c>
      <c r="B79" s="108" t="s">
        <v>141</v>
      </c>
      <c r="C79" s="39">
        <v>9</v>
      </c>
      <c r="D79" s="76">
        <v>207</v>
      </c>
      <c r="E79" s="76">
        <v>0.450000000000045</v>
      </c>
      <c r="F79" s="76">
        <v>197.55</v>
      </c>
      <c r="G79" s="135">
        <v>606</v>
      </c>
      <c r="H79" s="136">
        <f t="shared" si="1"/>
        <v>2.92753623188406</v>
      </c>
      <c r="I79"/>
    </row>
    <row r="80" s="118" customFormat="1" ht="13.8" customHeight="1" spans="1:9">
      <c r="A80" s="108">
        <v>20133</v>
      </c>
      <c r="B80" s="108" t="s">
        <v>142</v>
      </c>
      <c r="C80" s="39">
        <v>475</v>
      </c>
      <c r="D80" s="76">
        <v>449</v>
      </c>
      <c r="E80" s="76">
        <v>-25.702257</v>
      </c>
      <c r="F80" s="76">
        <v>-0.297742999999997</v>
      </c>
      <c r="G80" s="135">
        <f>SUM(G81:G85)</f>
        <v>462</v>
      </c>
      <c r="H80" s="136">
        <f t="shared" si="1"/>
        <v>1.02895322939866</v>
      </c>
      <c r="I80"/>
    </row>
    <row r="81" s="118" customFormat="1" ht="13.8" customHeight="1" spans="1:9">
      <c r="A81" s="108">
        <v>2013301</v>
      </c>
      <c r="B81" s="108" t="s">
        <v>97</v>
      </c>
      <c r="C81" s="39">
        <v>98</v>
      </c>
      <c r="D81" s="76">
        <v>126</v>
      </c>
      <c r="E81" s="76">
        <v>27.979743</v>
      </c>
      <c r="F81" s="76">
        <v>0.0202570000000009</v>
      </c>
      <c r="G81" s="135">
        <v>140</v>
      </c>
      <c r="H81" s="136">
        <f t="shared" si="1"/>
        <v>1.11111111111111</v>
      </c>
      <c r="I81"/>
    </row>
    <row r="82" s="118" customFormat="1" ht="13.8" customHeight="1" spans="1:9">
      <c r="A82" s="108">
        <v>2013302</v>
      </c>
      <c r="B82" s="108" t="s">
        <v>98</v>
      </c>
      <c r="C82" s="39">
        <v>23</v>
      </c>
      <c r="D82" s="76">
        <v>68</v>
      </c>
      <c r="E82" s="76">
        <v>44.668</v>
      </c>
      <c r="F82" s="76">
        <v>0.331999999999994</v>
      </c>
      <c r="G82" s="135">
        <v>68</v>
      </c>
      <c r="H82" s="136">
        <f t="shared" si="1"/>
        <v>1</v>
      </c>
      <c r="I82"/>
    </row>
    <row r="83" s="118" customFormat="1" ht="13.8" customHeight="1" spans="1:9">
      <c r="A83" s="108">
        <v>2013303</v>
      </c>
      <c r="B83" s="108" t="s">
        <v>101</v>
      </c>
      <c r="C83" s="39">
        <v>21</v>
      </c>
      <c r="D83" s="76">
        <v>21</v>
      </c>
      <c r="E83" s="76">
        <v>0.309999999999999</v>
      </c>
      <c r="F83" s="76">
        <v>-0.309999999999999</v>
      </c>
      <c r="G83" s="135">
        <v>20</v>
      </c>
      <c r="H83" s="136">
        <f t="shared" si="1"/>
        <v>0.952380952380952</v>
      </c>
      <c r="I83"/>
    </row>
    <row r="84" s="118" customFormat="1" ht="13.8" customHeight="1" spans="1:9">
      <c r="A84" s="108">
        <v>2013304</v>
      </c>
      <c r="B84" s="108" t="s">
        <v>143</v>
      </c>
      <c r="C84" s="39">
        <v>78</v>
      </c>
      <c r="D84" s="76">
        <v>56</v>
      </c>
      <c r="E84" s="76">
        <v>-22.118</v>
      </c>
      <c r="F84" s="76">
        <v>0.117999999999999</v>
      </c>
      <c r="G84" s="135">
        <v>56</v>
      </c>
      <c r="H84" s="136">
        <f t="shared" si="1"/>
        <v>1</v>
      </c>
      <c r="I84"/>
    </row>
    <row r="85" s="118" customFormat="1" ht="13.8" customHeight="1" spans="1:9">
      <c r="A85" s="108">
        <v>2013399</v>
      </c>
      <c r="B85" s="108" t="s">
        <v>144</v>
      </c>
      <c r="C85" s="39">
        <v>255</v>
      </c>
      <c r="D85" s="76">
        <v>178</v>
      </c>
      <c r="E85" s="76">
        <v>-76.542</v>
      </c>
      <c r="F85" s="76">
        <v>-0.457999999999998</v>
      </c>
      <c r="G85" s="135">
        <v>178</v>
      </c>
      <c r="H85" s="136">
        <f t="shared" si="1"/>
        <v>1</v>
      </c>
      <c r="I85"/>
    </row>
    <row r="86" s="118" customFormat="1" ht="13.8" customHeight="1" spans="1:9">
      <c r="A86" s="108">
        <v>20134</v>
      </c>
      <c r="B86" s="108" t="s">
        <v>145</v>
      </c>
      <c r="C86" s="39">
        <v>62</v>
      </c>
      <c r="D86" s="76">
        <v>79</v>
      </c>
      <c r="E86" s="76">
        <v>17.222011</v>
      </c>
      <c r="F86" s="76">
        <v>-0.222010999999991</v>
      </c>
      <c r="G86" s="135">
        <f>SUM(G87:G88)</f>
        <v>77</v>
      </c>
      <c r="H86" s="136">
        <f t="shared" si="1"/>
        <v>0.974683544303797</v>
      </c>
      <c r="I86"/>
    </row>
    <row r="87" s="118" customFormat="1" ht="13.8" customHeight="1" spans="1:9">
      <c r="A87" s="108">
        <v>2013401</v>
      </c>
      <c r="B87" s="108" t="s">
        <v>97</v>
      </c>
      <c r="C87" s="39">
        <v>60</v>
      </c>
      <c r="D87" s="76">
        <v>77</v>
      </c>
      <c r="E87" s="76">
        <v>17.192011</v>
      </c>
      <c r="F87" s="76">
        <v>-0.19201099999999</v>
      </c>
      <c r="G87" s="135">
        <v>75</v>
      </c>
      <c r="H87" s="136">
        <f t="shared" si="1"/>
        <v>0.974025974025974</v>
      </c>
      <c r="I87"/>
    </row>
    <row r="88" s="118" customFormat="1" ht="13.8" customHeight="1" spans="1:9">
      <c r="A88" s="108">
        <v>2013404</v>
      </c>
      <c r="B88" s="108" t="s">
        <v>146</v>
      </c>
      <c r="C88" s="39">
        <v>2</v>
      </c>
      <c r="D88" s="76">
        <v>2</v>
      </c>
      <c r="E88" s="76">
        <v>0</v>
      </c>
      <c r="F88" s="76">
        <v>0</v>
      </c>
      <c r="G88" s="135">
        <v>2</v>
      </c>
      <c r="H88" s="136">
        <f t="shared" si="1"/>
        <v>1</v>
      </c>
      <c r="I88"/>
    </row>
    <row r="89" s="118" customFormat="1" ht="13.8" customHeight="1" spans="1:9">
      <c r="A89" s="108">
        <v>20136</v>
      </c>
      <c r="B89" s="108" t="s">
        <v>147</v>
      </c>
      <c r="C89" s="39">
        <v>868</v>
      </c>
      <c r="D89" s="76">
        <v>863</v>
      </c>
      <c r="E89" s="76">
        <v>-5.329263</v>
      </c>
      <c r="F89" s="76">
        <v>0.329262999999997</v>
      </c>
      <c r="G89" s="135">
        <f>SUM(G90:G91)</f>
        <v>890</v>
      </c>
      <c r="H89" s="136">
        <f t="shared" si="1"/>
        <v>1.03128621089224</v>
      </c>
      <c r="I89"/>
    </row>
    <row r="90" s="118" customFormat="1" ht="13.8" customHeight="1" spans="1:9">
      <c r="A90" s="108">
        <v>2013601</v>
      </c>
      <c r="B90" s="108" t="s">
        <v>97</v>
      </c>
      <c r="C90" s="39">
        <v>270</v>
      </c>
      <c r="D90" s="76">
        <v>269</v>
      </c>
      <c r="E90" s="76">
        <v>-1.14215299999999</v>
      </c>
      <c r="F90" s="76">
        <v>0.142152999999993</v>
      </c>
      <c r="G90" s="135">
        <v>301</v>
      </c>
      <c r="H90" s="136">
        <f t="shared" si="1"/>
        <v>1.11895910780669</v>
      </c>
      <c r="I90"/>
    </row>
    <row r="91" s="118" customFormat="1" ht="13.8" customHeight="1" spans="1:9">
      <c r="A91" s="108">
        <v>2013602</v>
      </c>
      <c r="B91" s="108" t="s">
        <v>98</v>
      </c>
      <c r="C91" s="39">
        <v>598</v>
      </c>
      <c r="D91" s="76">
        <v>594</v>
      </c>
      <c r="E91" s="76">
        <v>-4.18711</v>
      </c>
      <c r="F91" s="76">
        <v>0.187109999999997</v>
      </c>
      <c r="G91" s="135">
        <v>589</v>
      </c>
      <c r="H91" s="136">
        <f t="shared" si="1"/>
        <v>0.991582491582492</v>
      </c>
      <c r="I91"/>
    </row>
    <row r="92" s="118" customFormat="1" ht="13.8" customHeight="1" spans="1:9">
      <c r="A92" s="108">
        <v>20137</v>
      </c>
      <c r="B92" s="108" t="s">
        <v>148</v>
      </c>
      <c r="C92" s="39">
        <v>40</v>
      </c>
      <c r="D92" s="76">
        <v>40</v>
      </c>
      <c r="E92" s="76">
        <v>0.357974</v>
      </c>
      <c r="F92" s="76">
        <v>-0.357974</v>
      </c>
      <c r="G92" s="135">
        <f>G93+G94</f>
        <v>42</v>
      </c>
      <c r="H92" s="136">
        <f t="shared" si="1"/>
        <v>1.05</v>
      </c>
      <c r="I92"/>
    </row>
    <row r="93" s="118" customFormat="1" ht="13.8" customHeight="1" spans="1:9">
      <c r="A93" s="108">
        <v>2013701</v>
      </c>
      <c r="B93" s="108" t="s">
        <v>149</v>
      </c>
      <c r="C93" s="39">
        <v>28</v>
      </c>
      <c r="D93" s="76">
        <v>29</v>
      </c>
      <c r="E93" s="76">
        <v>0.685974</v>
      </c>
      <c r="F93" s="76">
        <v>0.314026</v>
      </c>
      <c r="G93" s="135">
        <v>31</v>
      </c>
      <c r="H93" s="136">
        <f t="shared" si="1"/>
        <v>1.06896551724138</v>
      </c>
      <c r="I93"/>
    </row>
    <row r="94" s="118" customFormat="1" ht="13.8" customHeight="1" spans="1:9">
      <c r="A94" s="108">
        <v>2013702</v>
      </c>
      <c r="B94" s="108" t="s">
        <v>98</v>
      </c>
      <c r="C94" s="39">
        <v>12</v>
      </c>
      <c r="D94" s="76">
        <v>12</v>
      </c>
      <c r="E94" s="76">
        <v>-0.327999999999999</v>
      </c>
      <c r="F94" s="76">
        <v>0.327999999999999</v>
      </c>
      <c r="G94" s="135">
        <v>11</v>
      </c>
      <c r="H94" s="136">
        <f t="shared" si="1"/>
        <v>0.916666666666667</v>
      </c>
      <c r="I94"/>
    </row>
    <row r="95" s="118" customFormat="1" ht="13.8" customHeight="1" spans="1:9">
      <c r="A95" s="108">
        <v>20138</v>
      </c>
      <c r="B95" s="108" t="s">
        <v>150</v>
      </c>
      <c r="C95" s="39">
        <v>986</v>
      </c>
      <c r="D95" s="76">
        <v>898</v>
      </c>
      <c r="E95" s="76">
        <v>-87.584152</v>
      </c>
      <c r="F95" s="76">
        <v>-0.415847999999983</v>
      </c>
      <c r="G95" s="135">
        <f>SUM(G96:G104)</f>
        <v>995</v>
      </c>
      <c r="H95" s="136">
        <f t="shared" si="1"/>
        <v>1.10801781737194</v>
      </c>
      <c r="I95"/>
    </row>
    <row r="96" s="118" customFormat="1" ht="13.8" customHeight="1" spans="1:9">
      <c r="A96" s="108">
        <v>2013801</v>
      </c>
      <c r="B96" s="108" t="s">
        <v>97</v>
      </c>
      <c r="C96" s="39">
        <v>539</v>
      </c>
      <c r="D96" s="76">
        <v>501</v>
      </c>
      <c r="E96" s="76">
        <v>-38.290794</v>
      </c>
      <c r="F96" s="76">
        <v>0.290794000000005</v>
      </c>
      <c r="G96" s="135">
        <v>554</v>
      </c>
      <c r="H96" s="136">
        <f t="shared" si="1"/>
        <v>1.10578842315369</v>
      </c>
      <c r="I96"/>
    </row>
    <row r="97" s="118" customFormat="1" ht="13.8" customHeight="1" spans="1:9">
      <c r="A97" s="108">
        <v>2013802</v>
      </c>
      <c r="B97" s="108" t="s">
        <v>98</v>
      </c>
      <c r="C97" s="39">
        <v>137</v>
      </c>
      <c r="D97" s="76">
        <v>108</v>
      </c>
      <c r="E97" s="76">
        <v>-28.944</v>
      </c>
      <c r="F97" s="76">
        <v>-0.0559999999999974</v>
      </c>
      <c r="G97" s="135">
        <v>124</v>
      </c>
      <c r="H97" s="136">
        <f t="shared" si="1"/>
        <v>1.14814814814815</v>
      </c>
      <c r="I97"/>
    </row>
    <row r="98" s="118" customFormat="1" ht="13.8" customHeight="1" spans="1:9">
      <c r="A98" s="108">
        <v>2013804</v>
      </c>
      <c r="B98" s="108" t="s">
        <v>151</v>
      </c>
      <c r="C98" s="39">
        <v>23</v>
      </c>
      <c r="D98" s="76">
        <v>23</v>
      </c>
      <c r="E98" s="76">
        <v>-0.376999999999999</v>
      </c>
      <c r="F98" s="76">
        <v>0.376999999999999</v>
      </c>
      <c r="G98" s="135">
        <v>38</v>
      </c>
      <c r="H98" s="136">
        <f t="shared" si="1"/>
        <v>1.65217391304348</v>
      </c>
      <c r="I98"/>
    </row>
    <row r="99" s="118" customFormat="1" ht="13.8" customHeight="1" spans="1:9">
      <c r="A99" s="108">
        <v>2013805</v>
      </c>
      <c r="B99" s="108" t="s">
        <v>152</v>
      </c>
      <c r="C99" s="39">
        <v>11</v>
      </c>
      <c r="D99" s="76">
        <v>7</v>
      </c>
      <c r="E99" s="76">
        <v>-4.5</v>
      </c>
      <c r="F99" s="76">
        <v>0.5</v>
      </c>
      <c r="G99" s="135">
        <v>7</v>
      </c>
      <c r="H99" s="136">
        <f t="shared" si="1"/>
        <v>1</v>
      </c>
      <c r="I99"/>
    </row>
    <row r="100" s="118" customFormat="1" ht="13.8" customHeight="1" spans="1:9">
      <c r="A100" s="108">
        <v>2013812</v>
      </c>
      <c r="B100" s="108" t="s">
        <v>153</v>
      </c>
      <c r="C100" s="39">
        <v>5</v>
      </c>
      <c r="D100" s="76">
        <v>7</v>
      </c>
      <c r="E100" s="76">
        <v>2.32</v>
      </c>
      <c r="F100" s="76">
        <v>-0.32</v>
      </c>
      <c r="G100" s="135">
        <v>9</v>
      </c>
      <c r="H100" s="136">
        <f t="shared" si="1"/>
        <v>1.28571428571429</v>
      </c>
      <c r="I100"/>
    </row>
    <row r="101" s="118" customFormat="1" ht="13.8" customHeight="1" spans="1:9">
      <c r="A101" s="108">
        <v>2013815</v>
      </c>
      <c r="B101" s="108" t="s">
        <v>154</v>
      </c>
      <c r="C101" s="39">
        <v>58</v>
      </c>
      <c r="D101" s="76">
        <v>56</v>
      </c>
      <c r="E101" s="76">
        <v>-1.505</v>
      </c>
      <c r="F101" s="76">
        <v>-0.495</v>
      </c>
      <c r="G101" s="135">
        <v>43</v>
      </c>
      <c r="H101" s="136">
        <f t="shared" si="1"/>
        <v>0.767857142857143</v>
      </c>
      <c r="I101"/>
    </row>
    <row r="102" s="118" customFormat="1" ht="13.8" customHeight="1" spans="1:9">
      <c r="A102" s="108">
        <v>2013816</v>
      </c>
      <c r="B102" s="108" t="s">
        <v>155</v>
      </c>
      <c r="C102" s="39">
        <v>115</v>
      </c>
      <c r="D102" s="76">
        <v>103</v>
      </c>
      <c r="E102" s="76">
        <v>-11.63</v>
      </c>
      <c r="F102" s="76">
        <v>-0.370000000000001</v>
      </c>
      <c r="G102" s="135">
        <v>113</v>
      </c>
      <c r="H102" s="136">
        <f t="shared" si="1"/>
        <v>1.09708737864078</v>
      </c>
      <c r="I102"/>
    </row>
    <row r="103" s="118" customFormat="1" ht="13.8" customHeight="1" spans="1:9">
      <c r="A103" s="108">
        <v>2013850</v>
      </c>
      <c r="B103" s="108" t="s">
        <v>107</v>
      </c>
      <c r="C103" s="39">
        <v>80</v>
      </c>
      <c r="D103" s="76">
        <v>77</v>
      </c>
      <c r="E103" s="76">
        <v>-3.025358</v>
      </c>
      <c r="F103" s="76">
        <v>0.0253580000000007</v>
      </c>
      <c r="G103" s="135">
        <v>89</v>
      </c>
      <c r="H103" s="136">
        <f t="shared" si="1"/>
        <v>1.15584415584416</v>
      </c>
      <c r="I103"/>
    </row>
    <row r="104" s="118" customFormat="1" ht="13.8" customHeight="1" spans="1:9">
      <c r="A104" s="108">
        <v>2013899</v>
      </c>
      <c r="B104" s="108" t="s">
        <v>156</v>
      </c>
      <c r="C104" s="39">
        <v>18</v>
      </c>
      <c r="D104" s="76">
        <v>16</v>
      </c>
      <c r="E104" s="76">
        <v>-1.632</v>
      </c>
      <c r="F104" s="76">
        <v>-0.368</v>
      </c>
      <c r="G104" s="135">
        <v>18</v>
      </c>
      <c r="H104" s="136">
        <f t="shared" si="1"/>
        <v>1.125</v>
      </c>
      <c r="I104"/>
    </row>
    <row r="105" s="118" customFormat="1" ht="13.8" customHeight="1" spans="1:9">
      <c r="A105" s="108">
        <v>203</v>
      </c>
      <c r="B105" s="108" t="s">
        <v>157</v>
      </c>
      <c r="C105" s="39"/>
      <c r="D105" s="76"/>
      <c r="E105" s="76"/>
      <c r="F105" s="76"/>
      <c r="G105" s="135"/>
      <c r="H105" s="136" t="str">
        <f t="shared" si="1"/>
        <v/>
      </c>
      <c r="I105"/>
    </row>
    <row r="106" s="118" customFormat="1" ht="13.8" customHeight="1" spans="1:9">
      <c r="A106" s="108">
        <v>204</v>
      </c>
      <c r="B106" s="108" t="s">
        <v>158</v>
      </c>
      <c r="C106" s="39">
        <v>2661</v>
      </c>
      <c r="D106" s="76">
        <v>2689</v>
      </c>
      <c r="E106" s="76">
        <v>-84.434799</v>
      </c>
      <c r="F106" s="76">
        <v>112.434799</v>
      </c>
      <c r="G106" s="135">
        <f>G107+G109+G113+G119+G123</f>
        <v>2676</v>
      </c>
      <c r="H106" s="136">
        <f t="shared" si="1"/>
        <v>0.995165489029379</v>
      </c>
      <c r="I106"/>
    </row>
    <row r="107" s="118" customFormat="1" ht="13.8" customHeight="1" spans="1:9">
      <c r="A107" s="108">
        <v>20401</v>
      </c>
      <c r="B107" s="108" t="s">
        <v>159</v>
      </c>
      <c r="C107" s="39">
        <v>26</v>
      </c>
      <c r="D107" s="76">
        <v>27</v>
      </c>
      <c r="E107" s="76">
        <v>0.510000000000002</v>
      </c>
      <c r="F107" s="76">
        <v>0.489999999999998</v>
      </c>
      <c r="G107" s="135">
        <f>SUM(G108:G108)</f>
        <v>26</v>
      </c>
      <c r="H107" s="136">
        <f t="shared" si="1"/>
        <v>0.962962962962963</v>
      </c>
      <c r="I107"/>
    </row>
    <row r="108" s="118" customFormat="1" ht="13.8" customHeight="1" spans="1:9">
      <c r="A108" s="108">
        <v>2040101</v>
      </c>
      <c r="B108" s="108" t="s">
        <v>160</v>
      </c>
      <c r="C108" s="39">
        <v>26</v>
      </c>
      <c r="D108" s="76">
        <v>27</v>
      </c>
      <c r="E108" s="76">
        <v>0.510000000000002</v>
      </c>
      <c r="F108" s="76">
        <v>0.489999999999998</v>
      </c>
      <c r="G108" s="135">
        <v>26</v>
      </c>
      <c r="H108" s="136">
        <f t="shared" si="1"/>
        <v>0.962962962962963</v>
      </c>
      <c r="I108"/>
    </row>
    <row r="109" s="118" customFormat="1" ht="13.8" customHeight="1" spans="1:9">
      <c r="A109" s="108">
        <v>20402</v>
      </c>
      <c r="B109" s="108" t="s">
        <v>161</v>
      </c>
      <c r="C109" s="39">
        <v>482</v>
      </c>
      <c r="D109" s="76">
        <v>694</v>
      </c>
      <c r="E109" s="76">
        <v>216.359</v>
      </c>
      <c r="F109" s="76">
        <v>-4.35899999999998</v>
      </c>
      <c r="G109" s="135">
        <f>SUM(G110:G112)</f>
        <v>474</v>
      </c>
      <c r="H109" s="136">
        <f t="shared" si="1"/>
        <v>0.68299711815562</v>
      </c>
      <c r="I109"/>
    </row>
    <row r="110" s="118" customFormat="1" ht="13.8" customHeight="1" spans="1:9">
      <c r="A110" s="108">
        <v>2040202</v>
      </c>
      <c r="B110" s="108" t="s">
        <v>98</v>
      </c>
      <c r="C110" s="39">
        <v>449</v>
      </c>
      <c r="D110" s="76">
        <v>441</v>
      </c>
      <c r="E110" s="76">
        <v>-7.641</v>
      </c>
      <c r="F110" s="76">
        <v>-0.359</v>
      </c>
      <c r="G110" s="135">
        <v>423</v>
      </c>
      <c r="H110" s="136">
        <f t="shared" si="1"/>
        <v>0.959183673469388</v>
      </c>
      <c r="I110"/>
    </row>
    <row r="111" s="118" customFormat="1" ht="13.8" customHeight="1" spans="1:9">
      <c r="A111" s="108">
        <v>2040219</v>
      </c>
      <c r="B111" s="108" t="s">
        <v>117</v>
      </c>
      <c r="C111" s="39">
        <v>10</v>
      </c>
      <c r="D111" s="76">
        <v>10</v>
      </c>
      <c r="E111" s="76">
        <v>0</v>
      </c>
      <c r="F111" s="76">
        <v>0</v>
      </c>
      <c r="G111" s="135">
        <v>10</v>
      </c>
      <c r="H111" s="136">
        <f t="shared" si="1"/>
        <v>1</v>
      </c>
      <c r="I111"/>
    </row>
    <row r="112" s="118" customFormat="1" ht="13.8" customHeight="1" spans="1:9">
      <c r="A112" s="108">
        <v>2040220</v>
      </c>
      <c r="B112" s="108" t="s">
        <v>162</v>
      </c>
      <c r="C112" s="39">
        <v>23</v>
      </c>
      <c r="D112" s="76">
        <v>243</v>
      </c>
      <c r="E112" s="76">
        <v>219.7364</v>
      </c>
      <c r="F112" s="76">
        <v>0.263599999999997</v>
      </c>
      <c r="G112" s="135">
        <v>41</v>
      </c>
      <c r="H112" s="136">
        <f t="shared" si="1"/>
        <v>0.168724279835391</v>
      </c>
      <c r="I112"/>
    </row>
    <row r="113" s="118" customFormat="1" ht="13.8" customHeight="1" spans="1:9">
      <c r="A113" s="108">
        <v>20404</v>
      </c>
      <c r="B113" s="108" t="s">
        <v>163</v>
      </c>
      <c r="C113" s="39">
        <v>692</v>
      </c>
      <c r="D113" s="76">
        <v>601</v>
      </c>
      <c r="E113" s="76">
        <v>-208.164176</v>
      </c>
      <c r="F113" s="76">
        <v>117.164176</v>
      </c>
      <c r="G113" s="135">
        <f>SUM(G114:G118)</f>
        <v>635</v>
      </c>
      <c r="H113" s="136">
        <f t="shared" si="1"/>
        <v>1.05657237936772</v>
      </c>
      <c r="I113"/>
    </row>
    <row r="114" s="118" customFormat="1" ht="13.8" customHeight="1" spans="1:9">
      <c r="A114" s="108">
        <v>2040401</v>
      </c>
      <c r="B114" s="108" t="s">
        <v>97</v>
      </c>
      <c r="C114" s="39">
        <v>443</v>
      </c>
      <c r="D114" s="76">
        <v>407</v>
      </c>
      <c r="E114" s="76">
        <v>-35.674176</v>
      </c>
      <c r="F114" s="76">
        <v>-0.325823999999997</v>
      </c>
      <c r="G114" s="135">
        <v>446</v>
      </c>
      <c r="H114" s="136">
        <f t="shared" si="1"/>
        <v>1.0958230958231</v>
      </c>
      <c r="I114"/>
    </row>
    <row r="115" s="118" customFormat="1" ht="13.8" customHeight="1" spans="1:9">
      <c r="A115" s="108">
        <v>2040402</v>
      </c>
      <c r="B115" s="108" t="s">
        <v>98</v>
      </c>
      <c r="C115" s="39">
        <v>39</v>
      </c>
      <c r="D115" s="76">
        <v>39</v>
      </c>
      <c r="E115" s="76">
        <v>0.00999999999999801</v>
      </c>
      <c r="F115" s="76">
        <v>-0.00999999999999801</v>
      </c>
      <c r="G115" s="135">
        <v>39</v>
      </c>
      <c r="H115" s="136">
        <f t="shared" si="1"/>
        <v>1</v>
      </c>
      <c r="I115"/>
    </row>
    <row r="116" s="118" customFormat="1" ht="13.8" customHeight="1" spans="1:9">
      <c r="A116" s="108">
        <v>2040403</v>
      </c>
      <c r="B116" s="108" t="s">
        <v>101</v>
      </c>
      <c r="C116" s="39">
        <v>73</v>
      </c>
      <c r="D116" s="76">
        <v>3</v>
      </c>
      <c r="E116" s="76">
        <v>-70.5</v>
      </c>
      <c r="F116" s="76">
        <v>0.5</v>
      </c>
      <c r="G116" s="135">
        <v>2</v>
      </c>
      <c r="H116" s="136">
        <f t="shared" si="1"/>
        <v>0.666666666666667</v>
      </c>
      <c r="I116"/>
    </row>
    <row r="117" s="118" customFormat="1" ht="13.8" customHeight="1" spans="1:9">
      <c r="A117" s="108">
        <v>2040410</v>
      </c>
      <c r="B117" s="108" t="s">
        <v>164</v>
      </c>
      <c r="C117" s="39">
        <v>31</v>
      </c>
      <c r="D117" s="76">
        <v>35</v>
      </c>
      <c r="E117" s="76">
        <v>4</v>
      </c>
      <c r="F117" s="76">
        <v>0</v>
      </c>
      <c r="G117" s="135">
        <v>31</v>
      </c>
      <c r="H117" s="136">
        <f t="shared" si="1"/>
        <v>0.885714285714286</v>
      </c>
      <c r="I117"/>
    </row>
    <row r="118" s="118" customFormat="1" ht="13.8" customHeight="1" spans="1:9">
      <c r="A118" s="108">
        <v>2040499</v>
      </c>
      <c r="B118" s="108" t="s">
        <v>165</v>
      </c>
      <c r="C118" s="39">
        <v>106</v>
      </c>
      <c r="D118" s="76">
        <v>117</v>
      </c>
      <c r="E118" s="76">
        <v>-106</v>
      </c>
      <c r="F118" s="76">
        <v>117</v>
      </c>
      <c r="G118" s="135">
        <v>117</v>
      </c>
      <c r="H118" s="136">
        <f t="shared" si="1"/>
        <v>1</v>
      </c>
      <c r="I118"/>
    </row>
    <row r="119" s="118" customFormat="1" ht="13.8" customHeight="1" spans="1:9">
      <c r="A119" s="108">
        <v>20405</v>
      </c>
      <c r="B119" s="108" t="s">
        <v>166</v>
      </c>
      <c r="C119" s="39">
        <v>1169</v>
      </c>
      <c r="D119" s="76">
        <v>1087</v>
      </c>
      <c r="E119" s="76">
        <v>-81.502365</v>
      </c>
      <c r="F119" s="76">
        <v>-0.497635000000002</v>
      </c>
      <c r="G119" s="135">
        <f>SUM(G120:G122)</f>
        <v>1246</v>
      </c>
      <c r="H119" s="136">
        <f t="shared" si="1"/>
        <v>1.14627414903404</v>
      </c>
      <c r="I119"/>
    </row>
    <row r="120" s="118" customFormat="1" ht="13.8" customHeight="1" spans="1:9">
      <c r="A120" s="108">
        <v>2040501</v>
      </c>
      <c r="B120" s="108" t="s">
        <v>97</v>
      </c>
      <c r="C120" s="39">
        <v>783</v>
      </c>
      <c r="D120" s="76">
        <v>670</v>
      </c>
      <c r="E120" s="76">
        <v>-112.850165</v>
      </c>
      <c r="F120" s="76">
        <v>-0.149834999999996</v>
      </c>
      <c r="G120" s="135">
        <v>826</v>
      </c>
      <c r="H120" s="136">
        <f t="shared" si="1"/>
        <v>1.23283582089552</v>
      </c>
      <c r="I120"/>
    </row>
    <row r="121" s="118" customFormat="1" ht="13.8" customHeight="1" spans="1:9">
      <c r="A121" s="108">
        <v>2040502</v>
      </c>
      <c r="B121" s="108" t="s">
        <v>98</v>
      </c>
      <c r="C121" s="39">
        <v>356</v>
      </c>
      <c r="D121" s="76">
        <v>387</v>
      </c>
      <c r="E121" s="76">
        <v>31.3478</v>
      </c>
      <c r="F121" s="76">
        <v>-0.347800000000007</v>
      </c>
      <c r="G121" s="135">
        <v>390</v>
      </c>
      <c r="H121" s="136">
        <f t="shared" si="1"/>
        <v>1.0077519379845</v>
      </c>
      <c r="I121"/>
    </row>
    <row r="122" s="118" customFormat="1" ht="13.8" customHeight="1" spans="1:9">
      <c r="A122" s="108">
        <v>2040506</v>
      </c>
      <c r="B122" s="108" t="s">
        <v>167</v>
      </c>
      <c r="C122" s="39">
        <v>30</v>
      </c>
      <c r="D122" s="76">
        <v>30</v>
      </c>
      <c r="E122" s="76">
        <v>0</v>
      </c>
      <c r="F122" s="76">
        <v>0</v>
      </c>
      <c r="G122" s="135">
        <v>30</v>
      </c>
      <c r="H122" s="136">
        <f t="shared" si="1"/>
        <v>1</v>
      </c>
      <c r="I122"/>
    </row>
    <row r="123" s="118" customFormat="1" ht="13.8" customHeight="1" spans="1:9">
      <c r="A123" s="108">
        <v>20406</v>
      </c>
      <c r="B123" s="108" t="s">
        <v>168</v>
      </c>
      <c r="C123" s="39">
        <f t="shared" ref="C123:G123" si="2">SUM(C124:C129)</f>
        <v>285</v>
      </c>
      <c r="D123" s="39">
        <f t="shared" si="2"/>
        <v>280</v>
      </c>
      <c r="E123" s="39">
        <f t="shared" si="2"/>
        <v>-5.63725800000001</v>
      </c>
      <c r="F123" s="39">
        <f t="shared" si="2"/>
        <v>0.63725800000001</v>
      </c>
      <c r="G123" s="138">
        <f t="shared" si="2"/>
        <v>295</v>
      </c>
      <c r="H123" s="136"/>
      <c r="I123"/>
    </row>
    <row r="124" s="118" customFormat="1" ht="13.8" customHeight="1" spans="1:9">
      <c r="A124" s="108">
        <v>2040601</v>
      </c>
      <c r="B124" s="108" t="s">
        <v>97</v>
      </c>
      <c r="C124" s="39">
        <v>202</v>
      </c>
      <c r="D124" s="76">
        <v>199</v>
      </c>
      <c r="E124" s="76">
        <v>-3.19225800000001</v>
      </c>
      <c r="F124" s="76">
        <v>0.19225800000001</v>
      </c>
      <c r="G124" s="135">
        <v>219</v>
      </c>
      <c r="H124" s="136">
        <f t="shared" ref="H124:H187" si="3">IF(G124="","",G124/D124)</f>
        <v>1.10050251256281</v>
      </c>
      <c r="I124"/>
    </row>
    <row r="125" s="118" customFormat="1" ht="13.8" customHeight="1" spans="1:9">
      <c r="A125" s="108">
        <v>2040604</v>
      </c>
      <c r="B125" s="108" t="s">
        <v>169</v>
      </c>
      <c r="C125" s="39">
        <v>66</v>
      </c>
      <c r="D125" s="76">
        <v>58</v>
      </c>
      <c r="E125" s="76">
        <v>-8</v>
      </c>
      <c r="F125" s="76">
        <v>0</v>
      </c>
      <c r="G125" s="135">
        <v>55</v>
      </c>
      <c r="H125" s="136">
        <f t="shared" si="3"/>
        <v>0.948275862068966</v>
      </c>
      <c r="I125"/>
    </row>
    <row r="126" s="118" customFormat="1" ht="13.8" customHeight="1" spans="1:9">
      <c r="A126" s="108">
        <v>2040607</v>
      </c>
      <c r="B126" s="108" t="s">
        <v>170</v>
      </c>
      <c r="C126" s="39">
        <v>4</v>
      </c>
      <c r="D126" s="76">
        <v>3</v>
      </c>
      <c r="E126" s="76">
        <v>-0.947</v>
      </c>
      <c r="F126" s="76">
        <v>-0.0529999999999999</v>
      </c>
      <c r="G126" s="135">
        <v>3</v>
      </c>
      <c r="H126" s="136">
        <f t="shared" si="3"/>
        <v>1</v>
      </c>
      <c r="I126"/>
    </row>
    <row r="127" s="118" customFormat="1" ht="13.8" customHeight="1" spans="1:9">
      <c r="A127" s="108">
        <v>2040610</v>
      </c>
      <c r="B127" s="108" t="s">
        <v>171</v>
      </c>
      <c r="C127" s="39">
        <v>8</v>
      </c>
      <c r="D127" s="76">
        <v>9</v>
      </c>
      <c r="E127" s="76">
        <v>1.302</v>
      </c>
      <c r="F127" s="76">
        <v>-0.302</v>
      </c>
      <c r="G127" s="135">
        <v>9</v>
      </c>
      <c r="H127" s="136">
        <f t="shared" si="3"/>
        <v>1</v>
      </c>
      <c r="I127"/>
    </row>
    <row r="128" s="118" customFormat="1" ht="13.8" customHeight="1" spans="1:9">
      <c r="A128" s="108">
        <v>2040612</v>
      </c>
      <c r="B128" s="108" t="s">
        <v>172</v>
      </c>
      <c r="C128" s="39">
        <v>3</v>
      </c>
      <c r="D128" s="76">
        <v>2</v>
      </c>
      <c r="E128" s="76">
        <v>-1.3</v>
      </c>
      <c r="F128" s="76">
        <v>0.3</v>
      </c>
      <c r="G128" s="135">
        <v>1</v>
      </c>
      <c r="H128" s="136">
        <f t="shared" si="3"/>
        <v>0.5</v>
      </c>
      <c r="I128"/>
    </row>
    <row r="129" s="118" customFormat="1" ht="13.8" customHeight="1" spans="1:9">
      <c r="A129" s="108">
        <v>2040699</v>
      </c>
      <c r="B129" s="108" t="s">
        <v>173</v>
      </c>
      <c r="C129" s="39">
        <v>2</v>
      </c>
      <c r="D129" s="76">
        <v>9</v>
      </c>
      <c r="E129" s="76">
        <v>6.5</v>
      </c>
      <c r="F129" s="76">
        <v>0.5</v>
      </c>
      <c r="G129" s="135">
        <v>8</v>
      </c>
      <c r="H129" s="136">
        <f t="shared" si="3"/>
        <v>0.888888888888889</v>
      </c>
      <c r="I129"/>
    </row>
    <row r="130" s="118" customFormat="1" ht="13.8" customHeight="1" spans="1:9">
      <c r="A130" s="108">
        <v>205</v>
      </c>
      <c r="B130" s="108" t="s">
        <v>174</v>
      </c>
      <c r="C130" s="39">
        <v>15424</v>
      </c>
      <c r="D130" s="76">
        <v>16082</v>
      </c>
      <c r="E130" s="76">
        <v>657.919512</v>
      </c>
      <c r="F130" s="76">
        <v>0.0804879999996047</v>
      </c>
      <c r="G130" s="135">
        <f>SUM(G131,G134,G140,G143,G146,G148,G152,G154)</f>
        <v>18457</v>
      </c>
      <c r="H130" s="136">
        <f t="shared" si="3"/>
        <v>1.14768063673672</v>
      </c>
      <c r="I130"/>
    </row>
    <row r="131" s="118" customFormat="1" ht="13.8" customHeight="1" spans="1:9">
      <c r="A131" s="108">
        <v>20501</v>
      </c>
      <c r="B131" s="108" t="s">
        <v>175</v>
      </c>
      <c r="C131" s="39">
        <v>460</v>
      </c>
      <c r="D131" s="76">
        <v>466</v>
      </c>
      <c r="E131" s="76">
        <v>5.51548299999999</v>
      </c>
      <c r="F131" s="76">
        <v>0.484517000000011</v>
      </c>
      <c r="G131" s="135">
        <f>G132+G133</f>
        <v>511</v>
      </c>
      <c r="H131" s="136">
        <f t="shared" si="3"/>
        <v>1.09656652360515</v>
      </c>
      <c r="I131"/>
    </row>
    <row r="132" s="118" customFormat="1" ht="13.8" customHeight="1" spans="1:9">
      <c r="A132" s="108">
        <v>2050101</v>
      </c>
      <c r="B132" s="108" t="s">
        <v>97</v>
      </c>
      <c r="C132" s="39">
        <v>452</v>
      </c>
      <c r="D132" s="76">
        <v>458</v>
      </c>
      <c r="E132" s="76">
        <v>6.01548299999999</v>
      </c>
      <c r="F132" s="76">
        <v>-0.015482999999989</v>
      </c>
      <c r="G132" s="135">
        <v>505</v>
      </c>
      <c r="H132" s="136">
        <f t="shared" si="3"/>
        <v>1.10262008733624</v>
      </c>
      <c r="I132"/>
    </row>
    <row r="133" s="118" customFormat="1" ht="13.8" customHeight="1" spans="1:9">
      <c r="A133" s="108">
        <v>2050199</v>
      </c>
      <c r="B133" s="108" t="s">
        <v>176</v>
      </c>
      <c r="C133" s="39">
        <v>8</v>
      </c>
      <c r="D133" s="76">
        <v>8</v>
      </c>
      <c r="E133" s="76">
        <v>-0.5</v>
      </c>
      <c r="F133" s="76">
        <v>0.5</v>
      </c>
      <c r="G133" s="135">
        <v>6</v>
      </c>
      <c r="H133" s="136">
        <f t="shared" si="3"/>
        <v>0.75</v>
      </c>
      <c r="I133"/>
    </row>
    <row r="134" s="118" customFormat="1" ht="13.8" customHeight="1" spans="1:9">
      <c r="A134" s="108">
        <v>20502</v>
      </c>
      <c r="B134" s="108" t="s">
        <v>177</v>
      </c>
      <c r="C134" s="39">
        <v>11438</v>
      </c>
      <c r="D134" s="76">
        <v>12133</v>
      </c>
      <c r="E134" s="76">
        <v>694.841897</v>
      </c>
      <c r="F134" s="76">
        <v>0.15810300000021</v>
      </c>
      <c r="G134" s="135">
        <f>SUM(G135:G139)</f>
        <v>13598</v>
      </c>
      <c r="H134" s="136">
        <f t="shared" si="3"/>
        <v>1.12074507541416</v>
      </c>
      <c r="I134"/>
    </row>
    <row r="135" s="118" customFormat="1" ht="13.8" customHeight="1" spans="1:9">
      <c r="A135" s="108">
        <v>2050201</v>
      </c>
      <c r="B135" s="108" t="s">
        <v>178</v>
      </c>
      <c r="C135" s="39">
        <v>526</v>
      </c>
      <c r="D135" s="76">
        <v>570</v>
      </c>
      <c r="E135" s="76">
        <v>44.394518</v>
      </c>
      <c r="F135" s="76">
        <v>-0.394518000000005</v>
      </c>
      <c r="G135" s="135">
        <v>583</v>
      </c>
      <c r="H135" s="136">
        <f t="shared" si="3"/>
        <v>1.02280701754386</v>
      </c>
      <c r="I135"/>
    </row>
    <row r="136" s="118" customFormat="1" ht="13.8" customHeight="1" spans="1:9">
      <c r="A136" s="108">
        <v>2050202</v>
      </c>
      <c r="B136" s="108" t="s">
        <v>179</v>
      </c>
      <c r="C136" s="39">
        <v>6652</v>
      </c>
      <c r="D136" s="76">
        <v>7139</v>
      </c>
      <c r="E136" s="76">
        <v>487.212782</v>
      </c>
      <c r="F136" s="76">
        <v>-0.212782000000004</v>
      </c>
      <c r="G136" s="135">
        <v>7728</v>
      </c>
      <c r="H136" s="136">
        <f t="shared" si="3"/>
        <v>1.08250455245833</v>
      </c>
      <c r="I136"/>
    </row>
    <row r="137" s="118" customFormat="1" ht="13.8" customHeight="1" spans="1:9">
      <c r="A137" s="108">
        <v>2050203</v>
      </c>
      <c r="B137" s="108" t="s">
        <v>180</v>
      </c>
      <c r="C137" s="39">
        <v>2458</v>
      </c>
      <c r="D137" s="76">
        <v>2199</v>
      </c>
      <c r="E137" s="76">
        <v>-258.525169</v>
      </c>
      <c r="F137" s="76">
        <v>-0.474830999999995</v>
      </c>
      <c r="G137" s="135">
        <v>2496</v>
      </c>
      <c r="H137" s="136">
        <f t="shared" si="3"/>
        <v>1.13506139154161</v>
      </c>
      <c r="I137"/>
    </row>
    <row r="138" s="118" customFormat="1" ht="13.8" customHeight="1" spans="1:9">
      <c r="A138" s="108">
        <v>2050204</v>
      </c>
      <c r="B138" s="108" t="s">
        <v>181</v>
      </c>
      <c r="C138" s="39">
        <v>1746</v>
      </c>
      <c r="D138" s="76">
        <v>1839</v>
      </c>
      <c r="E138" s="76">
        <v>92.869766</v>
      </c>
      <c r="F138" s="76">
        <v>0.130233999999973</v>
      </c>
      <c r="G138" s="135">
        <v>2074</v>
      </c>
      <c r="H138" s="136">
        <f t="shared" si="3"/>
        <v>1.12778684067428</v>
      </c>
      <c r="I138"/>
    </row>
    <row r="139" s="118" customFormat="1" ht="13.8" customHeight="1" spans="1:9">
      <c r="A139" s="108">
        <v>2050299</v>
      </c>
      <c r="B139" s="108" t="s">
        <v>182</v>
      </c>
      <c r="C139" s="39">
        <v>56</v>
      </c>
      <c r="D139" s="76">
        <v>385</v>
      </c>
      <c r="E139" s="76">
        <v>328.89</v>
      </c>
      <c r="F139" s="76">
        <v>0.110000000000014</v>
      </c>
      <c r="G139" s="135">
        <v>717</v>
      </c>
      <c r="H139" s="136">
        <f t="shared" si="3"/>
        <v>1.86233766233766</v>
      </c>
      <c r="I139"/>
    </row>
    <row r="140" s="118" customFormat="1" ht="13.8" customHeight="1" spans="1:9">
      <c r="A140" s="108">
        <v>20503</v>
      </c>
      <c r="B140" s="108" t="s">
        <v>183</v>
      </c>
      <c r="C140" s="39">
        <v>1042</v>
      </c>
      <c r="D140" s="76">
        <v>1130</v>
      </c>
      <c r="E140" s="76">
        <v>87.783556</v>
      </c>
      <c r="F140" s="76">
        <v>0.216444000000024</v>
      </c>
      <c r="G140" s="135">
        <f>SUM(G141:G142)</f>
        <v>1238</v>
      </c>
      <c r="H140" s="136">
        <f t="shared" si="3"/>
        <v>1.09557522123894</v>
      </c>
      <c r="I140"/>
    </row>
    <row r="141" s="118" customFormat="1" ht="13.8" customHeight="1" spans="1:9">
      <c r="A141" s="108">
        <v>2050302</v>
      </c>
      <c r="B141" s="108" t="s">
        <v>184</v>
      </c>
      <c r="C141" s="39">
        <v>1015</v>
      </c>
      <c r="D141" s="76">
        <v>1002</v>
      </c>
      <c r="E141" s="76">
        <v>-12.755844</v>
      </c>
      <c r="F141" s="76">
        <v>-0.244155999999975</v>
      </c>
      <c r="G141" s="135">
        <v>1097</v>
      </c>
      <c r="H141" s="136">
        <f t="shared" si="3"/>
        <v>1.09481037924152</v>
      </c>
      <c r="I141"/>
    </row>
    <row r="142" s="118" customFormat="1" ht="13.8" customHeight="1" spans="1:9">
      <c r="A142" s="108">
        <v>2050399</v>
      </c>
      <c r="B142" s="108" t="s">
        <v>185</v>
      </c>
      <c r="C142" s="39">
        <v>27</v>
      </c>
      <c r="D142" s="76">
        <v>128</v>
      </c>
      <c r="E142" s="76">
        <v>100.5394</v>
      </c>
      <c r="F142" s="76">
        <v>0.460599999999999</v>
      </c>
      <c r="G142" s="135">
        <v>141</v>
      </c>
      <c r="H142" s="136">
        <f t="shared" si="3"/>
        <v>1.1015625</v>
      </c>
      <c r="I142"/>
    </row>
    <row r="143" s="118" customFormat="1" ht="13.8" customHeight="1" spans="1:9">
      <c r="A143" s="108">
        <v>20504</v>
      </c>
      <c r="B143" s="108" t="s">
        <v>186</v>
      </c>
      <c r="C143" s="39">
        <v>8</v>
      </c>
      <c r="D143" s="76">
        <v>3</v>
      </c>
      <c r="E143" s="76">
        <v>-5.47</v>
      </c>
      <c r="F143" s="76">
        <v>0.47</v>
      </c>
      <c r="G143" s="135">
        <f>SUM(G144:G145)</f>
        <v>7</v>
      </c>
      <c r="H143" s="136">
        <f t="shared" si="3"/>
        <v>2.33333333333333</v>
      </c>
      <c r="I143"/>
    </row>
    <row r="144" s="118" customFormat="1" ht="13.8" customHeight="1" spans="1:9">
      <c r="A144" s="108">
        <v>2050402</v>
      </c>
      <c r="B144" s="108" t="s">
        <v>187</v>
      </c>
      <c r="C144" s="39">
        <v>5</v>
      </c>
      <c r="D144" s="76">
        <v>5</v>
      </c>
      <c r="E144" s="76">
        <v>-5</v>
      </c>
      <c r="F144" s="76">
        <v>0</v>
      </c>
      <c r="G144" s="135">
        <v>5</v>
      </c>
      <c r="H144" s="136">
        <f t="shared" si="3"/>
        <v>1</v>
      </c>
      <c r="I144"/>
    </row>
    <row r="145" s="118" customFormat="1" ht="13.8" customHeight="1" spans="1:9">
      <c r="A145" s="108">
        <v>2050499</v>
      </c>
      <c r="B145" s="108" t="s">
        <v>188</v>
      </c>
      <c r="C145" s="39">
        <v>3</v>
      </c>
      <c r="D145" s="76">
        <v>3</v>
      </c>
      <c r="E145" s="76">
        <v>-0.47</v>
      </c>
      <c r="F145" s="76">
        <v>0.47</v>
      </c>
      <c r="G145" s="135">
        <v>2</v>
      </c>
      <c r="H145" s="136">
        <f t="shared" si="3"/>
        <v>0.666666666666667</v>
      </c>
      <c r="I145"/>
    </row>
    <row r="146" s="118" customFormat="1" ht="13.8" customHeight="1" spans="1:9">
      <c r="A146" s="108">
        <v>20505</v>
      </c>
      <c r="B146" s="108" t="s">
        <v>189</v>
      </c>
      <c r="C146" s="39">
        <v>92</v>
      </c>
      <c r="D146" s="76">
        <v>36</v>
      </c>
      <c r="E146" s="76">
        <v>-56.293998</v>
      </c>
      <c r="F146" s="76">
        <v>0.293998000000002</v>
      </c>
      <c r="G146" s="135">
        <f>SUM(G147)</f>
        <v>36</v>
      </c>
      <c r="H146" s="136">
        <f t="shared" si="3"/>
        <v>1</v>
      </c>
      <c r="I146"/>
    </row>
    <row r="147" s="118" customFormat="1" ht="13.8" customHeight="1" spans="1:9">
      <c r="A147" s="108">
        <v>2050501</v>
      </c>
      <c r="B147" s="108" t="s">
        <v>190</v>
      </c>
      <c r="C147" s="39">
        <v>92</v>
      </c>
      <c r="D147" s="76">
        <v>36</v>
      </c>
      <c r="E147" s="76">
        <v>-56.293998</v>
      </c>
      <c r="F147" s="76">
        <v>0.293998000000002</v>
      </c>
      <c r="G147" s="135">
        <v>36</v>
      </c>
      <c r="H147" s="136">
        <f t="shared" si="3"/>
        <v>1</v>
      </c>
      <c r="I147"/>
    </row>
    <row r="148" s="118" customFormat="1" ht="13.8" customHeight="1" spans="1:9">
      <c r="A148" s="108">
        <v>20508</v>
      </c>
      <c r="B148" s="108" t="s">
        <v>191</v>
      </c>
      <c r="C148" s="39">
        <v>114</v>
      </c>
      <c r="D148" s="76">
        <v>126</v>
      </c>
      <c r="E148" s="76">
        <v>12.20321</v>
      </c>
      <c r="F148" s="76">
        <v>-0.203209999999999</v>
      </c>
      <c r="G148" s="135">
        <f>SUM(G149:G151)</f>
        <v>133</v>
      </c>
      <c r="H148" s="136">
        <f t="shared" si="3"/>
        <v>1.05555555555556</v>
      </c>
      <c r="I148"/>
    </row>
    <row r="149" s="118" customFormat="1" ht="13.8" customHeight="1" spans="1:9">
      <c r="A149" s="108">
        <v>2050801</v>
      </c>
      <c r="B149" s="108" t="s">
        <v>192</v>
      </c>
      <c r="C149" s="39">
        <v>17</v>
      </c>
      <c r="D149" s="76">
        <v>10</v>
      </c>
      <c r="E149" s="76">
        <v>-7</v>
      </c>
      <c r="F149" s="76">
        <v>0</v>
      </c>
      <c r="G149" s="135">
        <v>17</v>
      </c>
      <c r="H149" s="136">
        <f t="shared" si="3"/>
        <v>1.7</v>
      </c>
      <c r="I149"/>
    </row>
    <row r="150" s="118" customFormat="1" ht="13.8" customHeight="1" spans="1:9">
      <c r="A150" s="108">
        <v>2050802</v>
      </c>
      <c r="B150" s="108" t="s">
        <v>193</v>
      </c>
      <c r="C150" s="39">
        <v>92</v>
      </c>
      <c r="D150" s="76">
        <v>111</v>
      </c>
      <c r="E150" s="76">
        <v>19.40321</v>
      </c>
      <c r="F150" s="76">
        <v>-0.403210000000001</v>
      </c>
      <c r="G150" s="135">
        <v>116</v>
      </c>
      <c r="H150" s="136">
        <f t="shared" si="3"/>
        <v>1.04504504504505</v>
      </c>
      <c r="I150"/>
    </row>
    <row r="151" s="118" customFormat="1" ht="13.8" customHeight="1" spans="1:9">
      <c r="A151" s="108">
        <v>2050803</v>
      </c>
      <c r="B151" s="108" t="s">
        <v>194</v>
      </c>
      <c r="C151" s="39">
        <v>5</v>
      </c>
      <c r="D151" s="76">
        <v>5</v>
      </c>
      <c r="E151" s="76">
        <v>-0.2</v>
      </c>
      <c r="F151" s="76">
        <v>0.2</v>
      </c>
      <c r="G151" s="135"/>
      <c r="H151" s="136" t="str">
        <f t="shared" si="3"/>
        <v/>
      </c>
      <c r="I151"/>
    </row>
    <row r="152" s="118" customFormat="1" ht="13.8" customHeight="1" spans="1:9">
      <c r="A152" s="108">
        <v>20509</v>
      </c>
      <c r="B152" s="108" t="s">
        <v>195</v>
      </c>
      <c r="C152" s="39">
        <v>542</v>
      </c>
      <c r="D152" s="76">
        <v>572</v>
      </c>
      <c r="E152" s="76">
        <v>29.6698100000001</v>
      </c>
      <c r="F152" s="76">
        <v>0.330189999999902</v>
      </c>
      <c r="G152" s="135">
        <f>SUM(G153)</f>
        <v>1310</v>
      </c>
      <c r="H152" s="136">
        <f t="shared" si="3"/>
        <v>2.29020979020979</v>
      </c>
      <c r="I152"/>
    </row>
    <row r="153" s="118" customFormat="1" ht="13.8" customHeight="1" spans="1:9">
      <c r="A153" s="108">
        <v>2050999</v>
      </c>
      <c r="B153" s="108" t="s">
        <v>196</v>
      </c>
      <c r="C153" s="39">
        <v>542</v>
      </c>
      <c r="D153" s="76">
        <v>572</v>
      </c>
      <c r="E153" s="76">
        <v>29.6698100000001</v>
      </c>
      <c r="F153" s="76">
        <v>0.330189999999902</v>
      </c>
      <c r="G153" s="135">
        <v>1310</v>
      </c>
      <c r="H153" s="136">
        <f t="shared" si="3"/>
        <v>2.29020979020979</v>
      </c>
      <c r="I153"/>
    </row>
    <row r="154" s="118" customFormat="1" ht="13.8" customHeight="1" spans="1:9">
      <c r="A154" s="108">
        <v>20599</v>
      </c>
      <c r="B154" s="108" t="s">
        <v>197</v>
      </c>
      <c r="C154" s="39">
        <v>1728</v>
      </c>
      <c r="D154" s="76">
        <v>1618</v>
      </c>
      <c r="E154" s="76">
        <v>-110.330446</v>
      </c>
      <c r="F154" s="76">
        <v>0.330445999999938</v>
      </c>
      <c r="G154" s="135">
        <f>SUM(G155)</f>
        <v>1624</v>
      </c>
      <c r="H154" s="136">
        <f t="shared" si="3"/>
        <v>1.00370828182942</v>
      </c>
      <c r="I154"/>
    </row>
    <row r="155" s="118" customFormat="1" ht="13.8" customHeight="1" spans="1:9">
      <c r="A155" s="108">
        <v>2059999</v>
      </c>
      <c r="B155" s="108" t="s">
        <v>197</v>
      </c>
      <c r="C155" s="39">
        <v>1728</v>
      </c>
      <c r="D155" s="76">
        <v>1618</v>
      </c>
      <c r="E155" s="76">
        <v>-110.330446</v>
      </c>
      <c r="F155" s="76">
        <v>0.330445999999938</v>
      </c>
      <c r="G155" s="135">
        <v>1624</v>
      </c>
      <c r="H155" s="136">
        <f t="shared" si="3"/>
        <v>1.00370828182942</v>
      </c>
      <c r="I155"/>
    </row>
    <row r="156" s="118" customFormat="1" ht="13.8" customHeight="1" spans="1:9">
      <c r="A156" s="108">
        <v>206</v>
      </c>
      <c r="B156" s="108" t="s">
        <v>198</v>
      </c>
      <c r="C156" s="39">
        <v>115</v>
      </c>
      <c r="D156" s="76">
        <v>259</v>
      </c>
      <c r="E156" s="76">
        <v>14.54924</v>
      </c>
      <c r="F156" s="76">
        <v>129.45076</v>
      </c>
      <c r="G156" s="135">
        <f>G157+G162+G165+G160+G169</f>
        <v>261</v>
      </c>
      <c r="H156" s="136">
        <f t="shared" si="3"/>
        <v>1.00772200772201</v>
      </c>
      <c r="I156"/>
    </row>
    <row r="157" s="118" customFormat="1" ht="13.8" customHeight="1" spans="1:9">
      <c r="A157" s="108">
        <v>20601</v>
      </c>
      <c r="B157" s="108" t="s">
        <v>199</v>
      </c>
      <c r="C157" s="39">
        <v>54</v>
      </c>
      <c r="D157" s="76">
        <v>53</v>
      </c>
      <c r="E157" s="76">
        <v>-1.25</v>
      </c>
      <c r="F157" s="76">
        <v>0.25</v>
      </c>
      <c r="G157" s="135">
        <f>G158+G159</f>
        <v>53</v>
      </c>
      <c r="H157" s="136">
        <f t="shared" si="3"/>
        <v>1</v>
      </c>
      <c r="I157"/>
    </row>
    <row r="158" s="118" customFormat="1" ht="13.8" customHeight="1" spans="1:9">
      <c r="A158" s="108">
        <v>2060101</v>
      </c>
      <c r="B158" s="108" t="s">
        <v>97</v>
      </c>
      <c r="C158" s="39">
        <v>1</v>
      </c>
      <c r="D158" s="76">
        <v>1</v>
      </c>
      <c r="E158" s="76">
        <v>-0.25</v>
      </c>
      <c r="F158" s="76">
        <v>0.25</v>
      </c>
      <c r="G158" s="135">
        <v>1</v>
      </c>
      <c r="H158" s="136">
        <f t="shared" si="3"/>
        <v>1</v>
      </c>
      <c r="I158"/>
    </row>
    <row r="159" s="118" customFormat="1" ht="13.8" customHeight="1" spans="1:9">
      <c r="A159" s="108">
        <v>2060199</v>
      </c>
      <c r="B159" s="108" t="s">
        <v>200</v>
      </c>
      <c r="C159" s="39">
        <v>53</v>
      </c>
      <c r="D159" s="76">
        <v>52</v>
      </c>
      <c r="E159" s="76">
        <v>-1</v>
      </c>
      <c r="F159" s="76">
        <v>0</v>
      </c>
      <c r="G159" s="135">
        <v>52</v>
      </c>
      <c r="H159" s="136">
        <f t="shared" si="3"/>
        <v>1</v>
      </c>
      <c r="I159"/>
    </row>
    <row r="160" s="118" customFormat="1" ht="13.8" customHeight="1" spans="1:9">
      <c r="A160" s="108">
        <v>20602</v>
      </c>
      <c r="B160" s="108" t="s">
        <v>201</v>
      </c>
      <c r="C160" s="39"/>
      <c r="D160" s="76">
        <v>30</v>
      </c>
      <c r="E160" s="76">
        <v>0</v>
      </c>
      <c r="F160" s="76">
        <v>30</v>
      </c>
      <c r="G160" s="135">
        <f>G161</f>
        <v>30</v>
      </c>
      <c r="H160" s="136">
        <f t="shared" si="3"/>
        <v>1</v>
      </c>
      <c r="I160"/>
    </row>
    <row r="161" s="118" customFormat="1" ht="13.8" customHeight="1" spans="1:9">
      <c r="A161" s="108">
        <v>2060207</v>
      </c>
      <c r="B161" s="108" t="s">
        <v>202</v>
      </c>
      <c r="C161" s="39"/>
      <c r="D161" s="76">
        <v>30</v>
      </c>
      <c r="E161" s="76">
        <v>0</v>
      </c>
      <c r="F161" s="76">
        <v>30</v>
      </c>
      <c r="G161" s="135">
        <v>30</v>
      </c>
      <c r="H161" s="136">
        <f t="shared" si="3"/>
        <v>1</v>
      </c>
      <c r="I161"/>
    </row>
    <row r="162" s="118" customFormat="1" ht="13.8" customHeight="1" spans="1:9">
      <c r="A162" s="108">
        <v>20604</v>
      </c>
      <c r="B162" s="108" t="s">
        <v>203</v>
      </c>
      <c r="C162" s="39">
        <v>10</v>
      </c>
      <c r="D162" s="76">
        <v>40</v>
      </c>
      <c r="E162" s="76">
        <v>0</v>
      </c>
      <c r="F162" s="76">
        <v>30</v>
      </c>
      <c r="G162" s="135">
        <f>SUM(G163:G164)</f>
        <v>40</v>
      </c>
      <c r="H162" s="136">
        <f t="shared" si="3"/>
        <v>1</v>
      </c>
      <c r="I162"/>
    </row>
    <row r="163" s="118" customFormat="1" ht="13.8" customHeight="1" spans="1:9">
      <c r="A163" s="108">
        <v>2060404</v>
      </c>
      <c r="B163" s="108" t="s">
        <v>204</v>
      </c>
      <c r="C163" s="39"/>
      <c r="D163" s="76">
        <v>20</v>
      </c>
      <c r="E163" s="76">
        <v>0</v>
      </c>
      <c r="F163" s="76">
        <v>20</v>
      </c>
      <c r="G163" s="135">
        <v>20</v>
      </c>
      <c r="H163" s="136">
        <f t="shared" si="3"/>
        <v>1</v>
      </c>
      <c r="I163"/>
    </row>
    <row r="164" s="118" customFormat="1" ht="13.8" customHeight="1" spans="1:9">
      <c r="A164" s="108">
        <v>2060499</v>
      </c>
      <c r="B164" s="108" t="s">
        <v>205</v>
      </c>
      <c r="C164" s="39">
        <v>10</v>
      </c>
      <c r="D164" s="76">
        <v>20</v>
      </c>
      <c r="E164" s="76">
        <v>0</v>
      </c>
      <c r="F164" s="76">
        <v>10</v>
      </c>
      <c r="G164" s="135">
        <v>20</v>
      </c>
      <c r="H164" s="136">
        <f t="shared" si="3"/>
        <v>1</v>
      </c>
      <c r="I164"/>
    </row>
    <row r="165" s="118" customFormat="1" ht="13.8" customHeight="1" spans="1:9">
      <c r="A165" s="108">
        <v>20607</v>
      </c>
      <c r="B165" s="108" t="s">
        <v>206</v>
      </c>
      <c r="C165" s="39">
        <v>51</v>
      </c>
      <c r="D165" s="76">
        <v>67</v>
      </c>
      <c r="E165" s="76">
        <v>15.79924</v>
      </c>
      <c r="F165" s="76">
        <v>0.200760000000001</v>
      </c>
      <c r="G165" s="135">
        <f>SUM(G166:G168)</f>
        <v>69</v>
      </c>
      <c r="H165" s="136">
        <f t="shared" si="3"/>
        <v>1.02985074626866</v>
      </c>
      <c r="I165"/>
    </row>
    <row r="166" s="118" customFormat="1" ht="13.8" customHeight="1" spans="1:9">
      <c r="A166" s="108">
        <v>2060701</v>
      </c>
      <c r="B166" s="108" t="s">
        <v>207</v>
      </c>
      <c r="C166" s="39">
        <v>38</v>
      </c>
      <c r="D166" s="76">
        <v>43</v>
      </c>
      <c r="E166" s="76">
        <v>4.96924</v>
      </c>
      <c r="F166" s="76">
        <v>0.0307600000000008</v>
      </c>
      <c r="G166" s="135">
        <v>45</v>
      </c>
      <c r="H166" s="136">
        <f t="shared" si="3"/>
        <v>1.04651162790698</v>
      </c>
      <c r="I166"/>
    </row>
    <row r="167" s="118" customFormat="1" ht="13.8" customHeight="1" spans="1:9">
      <c r="A167" s="108">
        <v>2060702</v>
      </c>
      <c r="B167" s="108" t="s">
        <v>208</v>
      </c>
      <c r="C167" s="39">
        <v>13</v>
      </c>
      <c r="D167" s="76">
        <v>13</v>
      </c>
      <c r="E167" s="76">
        <v>-0.17</v>
      </c>
      <c r="F167" s="76">
        <v>0.17</v>
      </c>
      <c r="G167" s="135">
        <v>13</v>
      </c>
      <c r="H167" s="136">
        <f t="shared" si="3"/>
        <v>1</v>
      </c>
      <c r="I167"/>
    </row>
    <row r="168" s="118" customFormat="1" ht="13.8" customHeight="1" spans="1:9">
      <c r="A168" s="108">
        <v>2060799</v>
      </c>
      <c r="B168" s="108" t="s">
        <v>209</v>
      </c>
      <c r="C168" s="39"/>
      <c r="D168" s="76">
        <v>11</v>
      </c>
      <c r="E168" s="76">
        <v>11</v>
      </c>
      <c r="F168" s="76">
        <v>0</v>
      </c>
      <c r="G168" s="135">
        <v>11</v>
      </c>
      <c r="H168" s="136">
        <f t="shared" si="3"/>
        <v>1</v>
      </c>
      <c r="I168"/>
    </row>
    <row r="169" s="118" customFormat="1" ht="13.8" customHeight="1" spans="1:9">
      <c r="A169" s="108">
        <v>20609</v>
      </c>
      <c r="B169" s="108" t="s">
        <v>210</v>
      </c>
      <c r="C169" s="39"/>
      <c r="D169" s="76">
        <v>69</v>
      </c>
      <c r="E169" s="76">
        <v>0</v>
      </c>
      <c r="F169" s="76">
        <v>69</v>
      </c>
      <c r="G169" s="135">
        <f>G170</f>
        <v>69</v>
      </c>
      <c r="H169" s="136">
        <f t="shared" si="3"/>
        <v>1</v>
      </c>
      <c r="I169"/>
    </row>
    <row r="170" s="118" customFormat="1" ht="13.8" customHeight="1" spans="1:9">
      <c r="A170" s="108">
        <v>2060902</v>
      </c>
      <c r="B170" s="108" t="s">
        <v>211</v>
      </c>
      <c r="C170" s="39"/>
      <c r="D170" s="76">
        <v>69</v>
      </c>
      <c r="E170" s="76">
        <v>0</v>
      </c>
      <c r="F170" s="76">
        <v>69</v>
      </c>
      <c r="G170" s="135">
        <v>69</v>
      </c>
      <c r="H170" s="136">
        <f t="shared" si="3"/>
        <v>1</v>
      </c>
      <c r="I170"/>
    </row>
    <row r="171" s="118" customFormat="1" ht="13.8" customHeight="1" spans="1:9">
      <c r="A171" s="108">
        <v>207</v>
      </c>
      <c r="B171" s="108" t="s">
        <v>212</v>
      </c>
      <c r="C171" s="39">
        <v>1805</v>
      </c>
      <c r="D171" s="76">
        <v>3576</v>
      </c>
      <c r="E171" s="76">
        <v>921.749045</v>
      </c>
      <c r="F171" s="76">
        <v>849.250955</v>
      </c>
      <c r="G171" s="135">
        <f>G172+G177+G180+G183+G186</f>
        <v>2408</v>
      </c>
      <c r="H171" s="136">
        <f t="shared" si="3"/>
        <v>0.67337807606264</v>
      </c>
      <c r="I171"/>
    </row>
    <row r="172" s="118" customFormat="1" ht="13.8" customHeight="1" spans="1:9">
      <c r="A172" s="108">
        <v>20701</v>
      </c>
      <c r="B172" s="108" t="s">
        <v>213</v>
      </c>
      <c r="C172" s="39">
        <v>527</v>
      </c>
      <c r="D172" s="76">
        <v>1199</v>
      </c>
      <c r="E172" s="76">
        <v>-38.5644779999999</v>
      </c>
      <c r="F172" s="76">
        <v>710.564478</v>
      </c>
      <c r="G172" s="135">
        <f>SUM(G173:G176)</f>
        <v>1311</v>
      </c>
      <c r="H172" s="136">
        <f t="shared" si="3"/>
        <v>1.09341117597998</v>
      </c>
      <c r="I172"/>
    </row>
    <row r="173" s="118" customFormat="1" ht="13.8" customHeight="1" spans="1:9">
      <c r="A173" s="108">
        <v>2070101</v>
      </c>
      <c r="B173" s="108" t="s">
        <v>97</v>
      </c>
      <c r="C173" s="39">
        <v>167</v>
      </c>
      <c r="D173" s="76">
        <v>170</v>
      </c>
      <c r="E173" s="76">
        <v>2.042281</v>
      </c>
      <c r="F173" s="76">
        <v>0.957718999999997</v>
      </c>
      <c r="G173" s="135">
        <v>187</v>
      </c>
      <c r="H173" s="136">
        <f t="shared" si="3"/>
        <v>1.1</v>
      </c>
      <c r="I173"/>
    </row>
    <row r="174" s="118" customFormat="1" ht="13.8" customHeight="1" spans="1:9">
      <c r="A174" s="108">
        <v>2070108</v>
      </c>
      <c r="B174" s="108" t="s">
        <v>214</v>
      </c>
      <c r="C174" s="39">
        <v>31</v>
      </c>
      <c r="D174" s="76">
        <v>694</v>
      </c>
      <c r="E174" s="76">
        <v>-12.59</v>
      </c>
      <c r="F174" s="76">
        <v>675.59</v>
      </c>
      <c r="G174" s="135">
        <v>514</v>
      </c>
      <c r="H174" s="136">
        <f t="shared" si="3"/>
        <v>0.740634005763689</v>
      </c>
      <c r="I174"/>
    </row>
    <row r="175" s="118" customFormat="1" ht="13.8" customHeight="1" spans="1:9">
      <c r="A175" s="108">
        <v>2070111</v>
      </c>
      <c r="B175" s="108" t="s">
        <v>215</v>
      </c>
      <c r="C175" s="39">
        <v>5</v>
      </c>
      <c r="D175" s="76">
        <v>16</v>
      </c>
      <c r="E175" s="76">
        <v>-1.69</v>
      </c>
      <c r="F175" s="76">
        <v>12.69</v>
      </c>
      <c r="G175" s="135">
        <v>16</v>
      </c>
      <c r="H175" s="136">
        <f t="shared" si="3"/>
        <v>1</v>
      </c>
      <c r="I175"/>
    </row>
    <row r="176" s="118" customFormat="1" ht="13.8" customHeight="1" spans="1:9">
      <c r="A176" s="108">
        <v>2070199</v>
      </c>
      <c r="B176" s="108" t="s">
        <v>216</v>
      </c>
      <c r="C176" s="39">
        <v>323</v>
      </c>
      <c r="D176" s="76">
        <v>296</v>
      </c>
      <c r="E176" s="76">
        <v>-26.516759</v>
      </c>
      <c r="F176" s="76">
        <v>-0.483241000000021</v>
      </c>
      <c r="G176" s="135">
        <v>594</v>
      </c>
      <c r="H176" s="136">
        <f t="shared" si="3"/>
        <v>2.00675675675676</v>
      </c>
      <c r="I176"/>
    </row>
    <row r="177" s="118" customFormat="1" ht="13.8" customHeight="1" spans="1:9">
      <c r="A177" s="108">
        <v>20702</v>
      </c>
      <c r="B177" s="108" t="s">
        <v>217</v>
      </c>
      <c r="C177" s="39">
        <v>235</v>
      </c>
      <c r="D177" s="76">
        <v>1256</v>
      </c>
      <c r="E177" s="76">
        <v>872</v>
      </c>
      <c r="F177" s="76">
        <v>149</v>
      </c>
      <c r="G177" s="135">
        <f>SUM(G178:G179)</f>
        <v>96</v>
      </c>
      <c r="H177" s="136">
        <f t="shared" si="3"/>
        <v>0.0764331210191083</v>
      </c>
      <c r="I177"/>
    </row>
    <row r="178" s="118" customFormat="1" ht="13.8" customHeight="1" spans="1:9">
      <c r="A178" s="108">
        <v>2070204</v>
      </c>
      <c r="B178" s="108" t="s">
        <v>218</v>
      </c>
      <c r="C178" s="39">
        <v>234</v>
      </c>
      <c r="D178" s="76">
        <v>1256</v>
      </c>
      <c r="E178" s="76">
        <v>872</v>
      </c>
      <c r="F178" s="76">
        <v>150</v>
      </c>
      <c r="G178" s="135">
        <v>95</v>
      </c>
      <c r="H178" s="136">
        <f t="shared" si="3"/>
        <v>0.0756369426751592</v>
      </c>
      <c r="I178"/>
    </row>
    <row r="179" s="118" customFormat="1" ht="13.8" customHeight="1" spans="1:9">
      <c r="A179" s="108">
        <v>2070299</v>
      </c>
      <c r="B179" s="108" t="s">
        <v>219</v>
      </c>
      <c r="C179" s="39">
        <v>1</v>
      </c>
      <c r="D179" s="76">
        <v>1</v>
      </c>
      <c r="E179" s="76">
        <v>0</v>
      </c>
      <c r="F179" s="76">
        <v>0</v>
      </c>
      <c r="G179" s="135">
        <v>1</v>
      </c>
      <c r="H179" s="136">
        <f t="shared" si="3"/>
        <v>1</v>
      </c>
      <c r="I179"/>
    </row>
    <row r="180" s="118" customFormat="1" ht="13.8" customHeight="1" spans="1:9">
      <c r="A180" s="108">
        <v>20703</v>
      </c>
      <c r="B180" s="108" t="s">
        <v>220</v>
      </c>
      <c r="C180" s="39">
        <v>255</v>
      </c>
      <c r="D180" s="76">
        <v>200</v>
      </c>
      <c r="E180" s="76">
        <v>-55.403</v>
      </c>
      <c r="F180" s="76">
        <v>0.402999999999992</v>
      </c>
      <c r="G180" s="135">
        <f>SUM(G181:G182)</f>
        <v>243</v>
      </c>
      <c r="H180" s="136">
        <f t="shared" si="3"/>
        <v>1.215</v>
      </c>
      <c r="I180"/>
    </row>
    <row r="181" s="118" customFormat="1" ht="13.8" customHeight="1" spans="1:9">
      <c r="A181" s="108">
        <v>2070307</v>
      </c>
      <c r="B181" s="108" t="s">
        <v>221</v>
      </c>
      <c r="C181" s="39"/>
      <c r="D181" s="76">
        <v>196</v>
      </c>
      <c r="E181" s="76">
        <v>-49.403</v>
      </c>
      <c r="F181" s="76">
        <v>245.403</v>
      </c>
      <c r="G181" s="135">
        <v>195</v>
      </c>
      <c r="H181" s="136">
        <f t="shared" si="3"/>
        <v>0.994897959183674</v>
      </c>
      <c r="I181"/>
    </row>
    <row r="182" s="118" customFormat="1" ht="13.8" customHeight="1" spans="1:9">
      <c r="A182" s="108">
        <v>2070399</v>
      </c>
      <c r="B182" s="108" t="s">
        <v>222</v>
      </c>
      <c r="C182" s="39">
        <v>10</v>
      </c>
      <c r="D182" s="76">
        <v>4</v>
      </c>
      <c r="E182" s="76">
        <v>-6</v>
      </c>
      <c r="F182" s="76">
        <v>0</v>
      </c>
      <c r="G182" s="135">
        <v>48</v>
      </c>
      <c r="H182" s="136">
        <f t="shared" si="3"/>
        <v>12</v>
      </c>
      <c r="I182"/>
    </row>
    <row r="183" s="118" customFormat="1" ht="13.8" customHeight="1" spans="1:9">
      <c r="A183" s="108">
        <v>20708</v>
      </c>
      <c r="B183" s="108" t="s">
        <v>223</v>
      </c>
      <c r="C183" s="39">
        <v>690</v>
      </c>
      <c r="D183" s="76">
        <v>753</v>
      </c>
      <c r="E183" s="76">
        <v>62.975723</v>
      </c>
      <c r="F183" s="76">
        <v>0.0242770000000121</v>
      </c>
      <c r="G183" s="135">
        <f>SUM(G184:G185)</f>
        <v>607</v>
      </c>
      <c r="H183" s="136">
        <f t="shared" si="3"/>
        <v>0.806108897742364</v>
      </c>
      <c r="I183"/>
    </row>
    <row r="184" s="118" customFormat="1" ht="13.8" customHeight="1" spans="1:9">
      <c r="A184" s="108">
        <v>2070801</v>
      </c>
      <c r="B184" s="108" t="s">
        <v>97</v>
      </c>
      <c r="C184" s="39">
        <v>232</v>
      </c>
      <c r="D184" s="76">
        <v>222</v>
      </c>
      <c r="E184" s="76">
        <v>-10.463827</v>
      </c>
      <c r="F184" s="76">
        <v>0.463826999999995</v>
      </c>
      <c r="G184" s="135">
        <v>233</v>
      </c>
      <c r="H184" s="136">
        <f t="shared" si="3"/>
        <v>1.04954954954955</v>
      </c>
      <c r="I184"/>
    </row>
    <row r="185" s="118" customFormat="1" ht="13.8" customHeight="1" spans="1:9">
      <c r="A185" s="108">
        <v>2070805</v>
      </c>
      <c r="B185" s="108" t="s">
        <v>224</v>
      </c>
      <c r="C185" s="39">
        <v>458</v>
      </c>
      <c r="D185" s="76">
        <v>531</v>
      </c>
      <c r="E185" s="76">
        <v>73.43955</v>
      </c>
      <c r="F185" s="76">
        <v>-0.439549999999997</v>
      </c>
      <c r="G185" s="135">
        <v>374</v>
      </c>
      <c r="H185" s="136">
        <f t="shared" si="3"/>
        <v>0.704331450094162</v>
      </c>
      <c r="I185"/>
    </row>
    <row r="186" s="118" customFormat="1" ht="13.8" customHeight="1" spans="1:9">
      <c r="A186" s="108">
        <v>20799</v>
      </c>
      <c r="B186" s="108" t="s">
        <v>225</v>
      </c>
      <c r="C186" s="39">
        <v>98</v>
      </c>
      <c r="D186" s="76">
        <v>168</v>
      </c>
      <c r="E186" s="76">
        <v>80.7408</v>
      </c>
      <c r="F186" s="76">
        <v>-10.7408</v>
      </c>
      <c r="G186" s="135">
        <f>SUM(G187:G187)</f>
        <v>151</v>
      </c>
      <c r="H186" s="136">
        <f t="shared" si="3"/>
        <v>0.898809523809524</v>
      </c>
      <c r="I186"/>
    </row>
    <row r="187" s="118" customFormat="1" ht="13.8" customHeight="1" spans="1:9">
      <c r="A187" s="108">
        <v>2079999</v>
      </c>
      <c r="B187" s="108" t="s">
        <v>225</v>
      </c>
      <c r="C187" s="39">
        <v>98</v>
      </c>
      <c r="D187" s="76">
        <v>179</v>
      </c>
      <c r="E187" s="76">
        <v>80.7408</v>
      </c>
      <c r="F187" s="76">
        <v>0.259200000000007</v>
      </c>
      <c r="G187" s="135">
        <v>151</v>
      </c>
      <c r="H187" s="136">
        <f t="shared" si="3"/>
        <v>0.843575418994413</v>
      </c>
      <c r="I187"/>
    </row>
    <row r="188" s="118" customFormat="1" ht="13.8" customHeight="1" spans="1:9">
      <c r="A188" s="108">
        <v>208</v>
      </c>
      <c r="B188" s="108" t="s">
        <v>226</v>
      </c>
      <c r="C188" s="39">
        <v>13047</v>
      </c>
      <c r="D188" s="76">
        <v>13030</v>
      </c>
      <c r="E188" s="76">
        <v>-143.321812</v>
      </c>
      <c r="F188" s="76">
        <v>126.321812</v>
      </c>
      <c r="G188" s="137">
        <f>G189+G198+G203+G210+G212+G216+G223+G230+G235+G243+G246+G248+G251+G253+G255+G257+G265+G264</f>
        <v>12530</v>
      </c>
      <c r="H188" s="136">
        <f t="shared" ref="H188:H214" si="4">IF(G188="","",G188/D188)</f>
        <v>0.961627014581734</v>
      </c>
      <c r="I188"/>
    </row>
    <row r="189" s="118" customFormat="1" ht="13.8" customHeight="1" spans="1:9">
      <c r="A189" s="108">
        <v>20801</v>
      </c>
      <c r="B189" s="108" t="s">
        <v>227</v>
      </c>
      <c r="C189" s="39">
        <v>590</v>
      </c>
      <c r="D189" s="76">
        <v>574</v>
      </c>
      <c r="E189" s="76">
        <v>-16.207305</v>
      </c>
      <c r="F189" s="76">
        <v>0.207304999999991</v>
      </c>
      <c r="G189" s="137">
        <f>SUM(G190:G197)</f>
        <v>636</v>
      </c>
      <c r="H189" s="136">
        <f t="shared" si="4"/>
        <v>1.10801393728223</v>
      </c>
      <c r="I189"/>
    </row>
    <row r="190" s="118" customFormat="1" ht="13.8" customHeight="1" spans="1:9">
      <c r="A190" s="108">
        <v>2080101</v>
      </c>
      <c r="B190" s="108" t="s">
        <v>97</v>
      </c>
      <c r="C190" s="39">
        <v>173</v>
      </c>
      <c r="D190" s="76">
        <v>171</v>
      </c>
      <c r="E190" s="76">
        <v>-2.276563</v>
      </c>
      <c r="F190" s="76">
        <v>0.276563000000003</v>
      </c>
      <c r="G190" s="137">
        <v>191</v>
      </c>
      <c r="H190" s="136">
        <f t="shared" si="4"/>
        <v>1.11695906432749</v>
      </c>
      <c r="I190"/>
    </row>
    <row r="191" s="118" customFormat="1" ht="13.8" customHeight="1" spans="1:9">
      <c r="A191" s="108">
        <v>2080104</v>
      </c>
      <c r="B191" s="108" t="s">
        <v>228</v>
      </c>
      <c r="C191" s="39">
        <v>14</v>
      </c>
      <c r="D191" s="76">
        <v>21</v>
      </c>
      <c r="E191" s="76">
        <v>7.09037</v>
      </c>
      <c r="F191" s="76">
        <v>-0.0903700000000001</v>
      </c>
      <c r="G191" s="137">
        <v>18</v>
      </c>
      <c r="H191" s="136">
        <f t="shared" si="4"/>
        <v>0.857142857142857</v>
      </c>
      <c r="I191"/>
    </row>
    <row r="192" s="118" customFormat="1" ht="13.8" customHeight="1" spans="1:9">
      <c r="A192" s="108">
        <v>2080105</v>
      </c>
      <c r="B192" s="108" t="s">
        <v>229</v>
      </c>
      <c r="C192" s="39">
        <v>3</v>
      </c>
      <c r="D192" s="76">
        <v>3</v>
      </c>
      <c r="E192" s="76">
        <v>-0.2</v>
      </c>
      <c r="F192" s="76">
        <v>0.2</v>
      </c>
      <c r="G192" s="137">
        <v>3</v>
      </c>
      <c r="H192" s="136">
        <f t="shared" si="4"/>
        <v>1</v>
      </c>
      <c r="I192"/>
    </row>
    <row r="193" s="118" customFormat="1" ht="13.8" customHeight="1" spans="1:9">
      <c r="A193" s="108">
        <v>2080106</v>
      </c>
      <c r="B193" s="108" t="s">
        <v>230</v>
      </c>
      <c r="C193" s="39">
        <v>173</v>
      </c>
      <c r="D193" s="76">
        <v>168</v>
      </c>
      <c r="E193" s="76">
        <v>-4.867497</v>
      </c>
      <c r="F193" s="76">
        <v>-0.132503</v>
      </c>
      <c r="G193" s="137">
        <v>189</v>
      </c>
      <c r="H193" s="136">
        <f t="shared" si="4"/>
        <v>1.125</v>
      </c>
      <c r="I193"/>
    </row>
    <row r="194" s="118" customFormat="1" ht="13.8" customHeight="1" spans="1:9">
      <c r="A194" s="108">
        <v>2080108</v>
      </c>
      <c r="B194" s="108" t="s">
        <v>117</v>
      </c>
      <c r="C194" s="39">
        <v>8</v>
      </c>
      <c r="D194" s="76">
        <v>0</v>
      </c>
      <c r="E194" s="76">
        <v>-7.62</v>
      </c>
      <c r="F194" s="76">
        <v>-0.38</v>
      </c>
      <c r="G194" s="137"/>
      <c r="H194" s="136" t="str">
        <f t="shared" si="4"/>
        <v/>
      </c>
      <c r="I194"/>
    </row>
    <row r="195" s="118" customFormat="1" ht="13.8" customHeight="1" spans="1:9">
      <c r="A195" s="108">
        <v>2080109</v>
      </c>
      <c r="B195" s="108" t="s">
        <v>231</v>
      </c>
      <c r="C195" s="39">
        <v>208</v>
      </c>
      <c r="D195" s="76">
        <v>208</v>
      </c>
      <c r="E195" s="76">
        <v>-0.0336149999999975</v>
      </c>
      <c r="F195" s="76">
        <v>0.0336149999999975</v>
      </c>
      <c r="G195" s="137">
        <v>233</v>
      </c>
      <c r="H195" s="136">
        <f t="shared" si="4"/>
        <v>1.12019230769231</v>
      </c>
      <c r="I195"/>
    </row>
    <row r="196" s="118" customFormat="1" ht="13.8" customHeight="1" spans="1:9">
      <c r="A196" s="108">
        <v>2080112</v>
      </c>
      <c r="B196" s="108" t="s">
        <v>232</v>
      </c>
      <c r="C196" s="39">
        <v>3</v>
      </c>
      <c r="D196" s="76">
        <v>2</v>
      </c>
      <c r="E196" s="76">
        <v>-0.7</v>
      </c>
      <c r="F196" s="76">
        <v>-0.3</v>
      </c>
      <c r="G196" s="137">
        <v>2</v>
      </c>
      <c r="H196" s="136">
        <f t="shared" si="4"/>
        <v>1</v>
      </c>
      <c r="I196"/>
    </row>
    <row r="197" s="118" customFormat="1" ht="13.8" customHeight="1" spans="1:9">
      <c r="A197" s="108">
        <v>2080199</v>
      </c>
      <c r="B197" s="108" t="s">
        <v>233</v>
      </c>
      <c r="C197" s="39">
        <v>8</v>
      </c>
      <c r="D197" s="76">
        <v>0</v>
      </c>
      <c r="E197" s="76">
        <v>-7.6</v>
      </c>
      <c r="F197" s="76">
        <v>-0.4</v>
      </c>
      <c r="G197" s="137"/>
      <c r="H197" s="136" t="str">
        <f t="shared" si="4"/>
        <v/>
      </c>
      <c r="I197"/>
    </row>
    <row r="198" s="118" customFormat="1" ht="13.8" customHeight="1" spans="1:9">
      <c r="A198" s="108">
        <v>20802</v>
      </c>
      <c r="B198" s="108" t="s">
        <v>234</v>
      </c>
      <c r="C198" s="39">
        <v>177</v>
      </c>
      <c r="D198" s="76">
        <v>147</v>
      </c>
      <c r="E198" s="76">
        <v>-29.629329</v>
      </c>
      <c r="F198" s="76">
        <v>-0.370671000000002</v>
      </c>
      <c r="G198" s="137">
        <f>SUM(G199:G202)</f>
        <v>157</v>
      </c>
      <c r="H198" s="136">
        <f t="shared" si="4"/>
        <v>1.06802721088435</v>
      </c>
      <c r="I198"/>
    </row>
    <row r="199" s="118" customFormat="1" ht="13.8" customHeight="1" spans="1:9">
      <c r="A199" s="108">
        <v>2080201</v>
      </c>
      <c r="B199" s="108" t="s">
        <v>97</v>
      </c>
      <c r="C199" s="39">
        <v>96</v>
      </c>
      <c r="D199" s="76">
        <v>96</v>
      </c>
      <c r="E199" s="76">
        <v>0.459185999999999</v>
      </c>
      <c r="F199" s="76">
        <v>-0.459185999999999</v>
      </c>
      <c r="G199" s="137">
        <v>104</v>
      </c>
      <c r="H199" s="136">
        <f t="shared" si="4"/>
        <v>1.08333333333333</v>
      </c>
      <c r="I199"/>
    </row>
    <row r="200" s="118" customFormat="1" ht="13.8" customHeight="1" spans="1:9">
      <c r="A200" s="108">
        <v>2080202</v>
      </c>
      <c r="B200" s="108" t="s">
        <v>98</v>
      </c>
      <c r="C200" s="39">
        <v>32</v>
      </c>
      <c r="D200" s="76">
        <v>21</v>
      </c>
      <c r="E200" s="76">
        <v>-10.805115</v>
      </c>
      <c r="F200" s="76">
        <v>-0.194884999999999</v>
      </c>
      <c r="G200" s="137">
        <v>21</v>
      </c>
      <c r="H200" s="136">
        <f t="shared" si="4"/>
        <v>1</v>
      </c>
      <c r="I200"/>
    </row>
    <row r="201" s="118" customFormat="1" ht="13.8" customHeight="1" spans="1:9">
      <c r="A201" s="108">
        <v>2080207</v>
      </c>
      <c r="B201" s="108" t="s">
        <v>235</v>
      </c>
      <c r="C201" s="39">
        <v>4</v>
      </c>
      <c r="D201" s="76">
        <v>2</v>
      </c>
      <c r="E201" s="76">
        <v>-2</v>
      </c>
      <c r="F201" s="76">
        <v>0</v>
      </c>
      <c r="G201" s="137">
        <v>2</v>
      </c>
      <c r="H201" s="136">
        <f t="shared" si="4"/>
        <v>1</v>
      </c>
      <c r="I201"/>
    </row>
    <row r="202" s="118" customFormat="1" ht="13.8" customHeight="1" spans="1:9">
      <c r="A202" s="108">
        <v>2080299</v>
      </c>
      <c r="B202" s="108" t="s">
        <v>236</v>
      </c>
      <c r="C202" s="39">
        <v>45</v>
      </c>
      <c r="D202" s="76">
        <v>28</v>
      </c>
      <c r="E202" s="76">
        <v>-17.2834</v>
      </c>
      <c r="F202" s="76">
        <v>0.2834</v>
      </c>
      <c r="G202" s="137">
        <v>30</v>
      </c>
      <c r="H202" s="136">
        <f t="shared" si="4"/>
        <v>1.07142857142857</v>
      </c>
      <c r="I202"/>
    </row>
    <row r="203" s="118" customFormat="1" ht="13.8" customHeight="1" spans="1:9">
      <c r="A203" s="108">
        <v>20805</v>
      </c>
      <c r="B203" s="108" t="s">
        <v>237</v>
      </c>
      <c r="C203" s="39">
        <v>7922</v>
      </c>
      <c r="D203" s="76">
        <v>7307</v>
      </c>
      <c r="E203" s="76">
        <v>-584.755931</v>
      </c>
      <c r="F203" s="76">
        <v>-30.244069</v>
      </c>
      <c r="G203" s="137">
        <f>SUM(G204:G209)</f>
        <v>7072</v>
      </c>
      <c r="H203" s="136">
        <f t="shared" si="4"/>
        <v>0.967839058437115</v>
      </c>
      <c r="I203"/>
    </row>
    <row r="204" s="118" customFormat="1" ht="13.8" customHeight="1" spans="1:9">
      <c r="A204" s="108">
        <v>2080501</v>
      </c>
      <c r="B204" s="108" t="s">
        <v>238</v>
      </c>
      <c r="C204" s="39">
        <v>274</v>
      </c>
      <c r="D204" s="76">
        <v>365</v>
      </c>
      <c r="E204" s="76">
        <v>78.503141</v>
      </c>
      <c r="F204" s="76">
        <v>12.496859</v>
      </c>
      <c r="G204" s="137">
        <v>321</v>
      </c>
      <c r="H204" s="136">
        <f t="shared" si="4"/>
        <v>0.879452054794521</v>
      </c>
      <c r="I204"/>
    </row>
    <row r="205" s="118" customFormat="1" ht="13.8" customHeight="1" spans="1:9">
      <c r="A205" s="108">
        <v>2080502</v>
      </c>
      <c r="B205" s="108" t="s">
        <v>239</v>
      </c>
      <c r="C205" s="39">
        <v>88</v>
      </c>
      <c r="D205" s="76">
        <v>96</v>
      </c>
      <c r="E205" s="76">
        <v>8.090745</v>
      </c>
      <c r="F205" s="76">
        <v>-0.0907449999999983</v>
      </c>
      <c r="G205" s="137">
        <v>93</v>
      </c>
      <c r="H205" s="136">
        <f t="shared" si="4"/>
        <v>0.96875</v>
      </c>
      <c r="I205"/>
    </row>
    <row r="206" s="118" customFormat="1" ht="13.8" customHeight="1" spans="1:9">
      <c r="A206" s="108">
        <v>2080503</v>
      </c>
      <c r="B206" s="108" t="s">
        <v>240</v>
      </c>
      <c r="C206" s="39">
        <v>130</v>
      </c>
      <c r="D206" s="76">
        <v>111</v>
      </c>
      <c r="E206" s="76">
        <v>-18.5561</v>
      </c>
      <c r="F206" s="76">
        <v>-0.443899999999999</v>
      </c>
      <c r="G206" s="137">
        <v>115</v>
      </c>
      <c r="H206" s="136">
        <f t="shared" si="4"/>
        <v>1.03603603603604</v>
      </c>
      <c r="I206"/>
    </row>
    <row r="207" s="118" customFormat="1" ht="13.8" customHeight="1" spans="1:9">
      <c r="A207" s="108">
        <v>2080505</v>
      </c>
      <c r="B207" s="108" t="s">
        <v>241</v>
      </c>
      <c r="C207" s="39">
        <v>1360</v>
      </c>
      <c r="D207" s="76">
        <v>1237</v>
      </c>
      <c r="E207" s="76">
        <v>20.0262829999999</v>
      </c>
      <c r="F207" s="76">
        <v>-143.026283</v>
      </c>
      <c r="G207" s="137">
        <v>1191</v>
      </c>
      <c r="H207" s="136">
        <f t="shared" si="4"/>
        <v>0.962813257881972</v>
      </c>
      <c r="I207"/>
    </row>
    <row r="208" s="118" customFormat="1" ht="13.8" customHeight="1" spans="1:9">
      <c r="A208" s="108">
        <v>2080506</v>
      </c>
      <c r="B208" s="108" t="s">
        <v>242</v>
      </c>
      <c r="C208" s="39">
        <v>71</v>
      </c>
      <c r="D208" s="76">
        <v>72</v>
      </c>
      <c r="E208" s="76">
        <v>1.18000000000001</v>
      </c>
      <c r="F208" s="76">
        <v>-0.180000000000007</v>
      </c>
      <c r="G208" s="137">
        <v>62</v>
      </c>
      <c r="H208" s="136">
        <f t="shared" si="4"/>
        <v>0.861111111111111</v>
      </c>
      <c r="I208"/>
    </row>
    <row r="209" s="118" customFormat="1" ht="13.8" customHeight="1" spans="1:9">
      <c r="A209" s="108">
        <v>2080507</v>
      </c>
      <c r="B209" s="108" t="s">
        <v>243</v>
      </c>
      <c r="C209" s="39"/>
      <c r="D209" s="76">
        <v>5180</v>
      </c>
      <c r="E209" s="76">
        <v>-674</v>
      </c>
      <c r="F209" s="76">
        <v>5854</v>
      </c>
      <c r="G209" s="137">
        <v>5290</v>
      </c>
      <c r="H209" s="136">
        <f t="shared" si="4"/>
        <v>1.02123552123552</v>
      </c>
      <c r="I209"/>
    </row>
    <row r="210" s="118" customFormat="1" ht="13.8" customHeight="1" spans="1:9">
      <c r="A210" s="108">
        <v>20806</v>
      </c>
      <c r="B210" s="108" t="s">
        <v>244</v>
      </c>
      <c r="C210" s="39">
        <v>150</v>
      </c>
      <c r="D210" s="76">
        <v>4</v>
      </c>
      <c r="E210" s="76">
        <v>-146</v>
      </c>
      <c r="F210" s="76">
        <v>0</v>
      </c>
      <c r="G210" s="137">
        <f>SUM(G211)</f>
        <v>4</v>
      </c>
      <c r="H210" s="136">
        <f t="shared" si="4"/>
        <v>1</v>
      </c>
      <c r="I210"/>
    </row>
    <row r="211" s="118" customFormat="1" ht="13.8" customHeight="1" spans="1:9">
      <c r="A211" s="108">
        <v>2080699</v>
      </c>
      <c r="B211" s="108" t="s">
        <v>245</v>
      </c>
      <c r="C211" s="39">
        <v>150</v>
      </c>
      <c r="D211" s="76">
        <v>4</v>
      </c>
      <c r="E211" s="76">
        <v>-146.1884</v>
      </c>
      <c r="F211" s="76">
        <v>0.188400000000001</v>
      </c>
      <c r="G211" s="137">
        <v>4</v>
      </c>
      <c r="H211" s="136">
        <f t="shared" si="4"/>
        <v>1</v>
      </c>
      <c r="I211"/>
    </row>
    <row r="212" s="118" customFormat="1" ht="13.8" customHeight="1" spans="1:9">
      <c r="A212" s="108">
        <v>20807</v>
      </c>
      <c r="B212" s="108" t="s">
        <v>246</v>
      </c>
      <c r="C212" s="39">
        <v>741</v>
      </c>
      <c r="D212" s="76">
        <v>879</v>
      </c>
      <c r="E212" s="76">
        <v>137.751374</v>
      </c>
      <c r="F212" s="76">
        <v>0.248626000000002</v>
      </c>
      <c r="G212" s="137">
        <f>SUM(G213:G215)</f>
        <v>879</v>
      </c>
      <c r="H212" s="136">
        <f t="shared" si="4"/>
        <v>1</v>
      </c>
      <c r="I212"/>
    </row>
    <row r="213" s="118" customFormat="1" ht="13.8" customHeight="1" spans="1:9">
      <c r="A213" s="108">
        <v>2080701</v>
      </c>
      <c r="B213" s="108" t="s">
        <v>247</v>
      </c>
      <c r="C213" s="39">
        <v>40</v>
      </c>
      <c r="D213" s="76">
        <v>31</v>
      </c>
      <c r="E213" s="76">
        <v>-9.248626</v>
      </c>
      <c r="F213" s="76">
        <v>0.248626</v>
      </c>
      <c r="G213" s="137">
        <v>31</v>
      </c>
      <c r="H213" s="136">
        <f t="shared" si="4"/>
        <v>1</v>
      </c>
      <c r="I213"/>
    </row>
    <row r="214" s="118" customFormat="1" ht="13.8" customHeight="1" spans="1:9">
      <c r="A214" s="108">
        <v>2080705</v>
      </c>
      <c r="B214" s="108" t="s">
        <v>248</v>
      </c>
      <c r="C214" s="39">
        <v>701</v>
      </c>
      <c r="D214" s="76">
        <v>848</v>
      </c>
      <c r="E214" s="76">
        <v>147</v>
      </c>
      <c r="F214" s="76">
        <v>0</v>
      </c>
      <c r="G214" s="137">
        <v>360</v>
      </c>
      <c r="H214" s="136">
        <f t="shared" si="4"/>
        <v>0.424528301886792</v>
      </c>
      <c r="I214"/>
    </row>
    <row r="215" s="118" customFormat="1" ht="13.8" customHeight="1" spans="1:9">
      <c r="A215" s="108">
        <v>2080799</v>
      </c>
      <c r="B215" s="108" t="s">
        <v>249</v>
      </c>
      <c r="C215" s="39"/>
      <c r="D215" s="76"/>
      <c r="E215" s="76">
        <v>0</v>
      </c>
      <c r="F215" s="76">
        <v>0</v>
      </c>
      <c r="G215" s="137">
        <v>488</v>
      </c>
      <c r="H215" s="136"/>
      <c r="I215"/>
    </row>
    <row r="216" s="118" customFormat="1" ht="13.8" customHeight="1" spans="1:9">
      <c r="A216" s="108">
        <v>20808</v>
      </c>
      <c r="B216" s="108" t="s">
        <v>250</v>
      </c>
      <c r="C216" s="39">
        <v>419</v>
      </c>
      <c r="D216" s="76">
        <v>460</v>
      </c>
      <c r="E216" s="76">
        <v>40.73432</v>
      </c>
      <c r="F216" s="76">
        <v>0.265679999999975</v>
      </c>
      <c r="G216" s="137">
        <f>SUM(G217:G222)</f>
        <v>426</v>
      </c>
      <c r="H216" s="136">
        <f t="shared" ref="H216:H279" si="5">IF(G216="","",G216/D216)</f>
        <v>0.926086956521739</v>
      </c>
      <c r="I216"/>
    </row>
    <row r="217" s="118" customFormat="1" ht="13.8" customHeight="1" spans="1:9">
      <c r="A217" s="108">
        <v>2080801</v>
      </c>
      <c r="B217" s="108" t="s">
        <v>251</v>
      </c>
      <c r="C217" s="39">
        <v>7</v>
      </c>
      <c r="D217" s="76">
        <v>41</v>
      </c>
      <c r="E217" s="76">
        <v>33.76432</v>
      </c>
      <c r="F217" s="76">
        <v>0.235680000000002</v>
      </c>
      <c r="G217" s="137">
        <v>29</v>
      </c>
      <c r="H217" s="136">
        <f t="shared" si="5"/>
        <v>0.707317073170732</v>
      </c>
      <c r="I217"/>
    </row>
    <row r="218" s="118" customFormat="1" ht="13.8" customHeight="1" spans="1:9">
      <c r="A218" s="108">
        <v>2080802</v>
      </c>
      <c r="B218" s="108" t="s">
        <v>252</v>
      </c>
      <c r="C218" s="39">
        <v>66</v>
      </c>
      <c r="D218" s="76">
        <v>74</v>
      </c>
      <c r="E218" s="76">
        <v>8.05046</v>
      </c>
      <c r="F218" s="76">
        <v>-0.0504600000000011</v>
      </c>
      <c r="G218" s="137">
        <v>47</v>
      </c>
      <c r="H218" s="136">
        <f t="shared" si="5"/>
        <v>0.635135135135135</v>
      </c>
      <c r="I218"/>
    </row>
    <row r="219" s="118" customFormat="1" ht="13.8" customHeight="1" spans="1:9">
      <c r="A219" s="108">
        <v>2080803</v>
      </c>
      <c r="B219" s="108" t="s">
        <v>253</v>
      </c>
      <c r="C219" s="39">
        <v>89</v>
      </c>
      <c r="D219" s="76">
        <v>107</v>
      </c>
      <c r="E219" s="76">
        <v>17.80954</v>
      </c>
      <c r="F219" s="76">
        <v>0.190460000000002</v>
      </c>
      <c r="G219" s="137">
        <v>109</v>
      </c>
      <c r="H219" s="136">
        <f t="shared" si="5"/>
        <v>1.01869158878505</v>
      </c>
      <c r="I219"/>
    </row>
    <row r="220" s="118" customFormat="1" ht="13.8" customHeight="1" spans="1:9">
      <c r="A220" s="108">
        <v>2080805</v>
      </c>
      <c r="B220" s="108" t="s">
        <v>254</v>
      </c>
      <c r="C220" s="39">
        <v>240</v>
      </c>
      <c r="D220" s="76">
        <v>210</v>
      </c>
      <c r="E220" s="76">
        <v>-30.5</v>
      </c>
      <c r="F220" s="76">
        <v>0.5</v>
      </c>
      <c r="G220" s="137">
        <v>212</v>
      </c>
      <c r="H220" s="136">
        <f t="shared" si="5"/>
        <v>1.00952380952381</v>
      </c>
      <c r="I220"/>
    </row>
    <row r="221" s="118" customFormat="1" ht="13.8" customHeight="1" spans="1:9">
      <c r="A221" s="108">
        <v>2080806</v>
      </c>
      <c r="B221" s="108" t="s">
        <v>255</v>
      </c>
      <c r="C221" s="39">
        <v>13</v>
      </c>
      <c r="D221" s="76">
        <v>13</v>
      </c>
      <c r="E221" s="76">
        <v>0</v>
      </c>
      <c r="F221" s="76">
        <v>0</v>
      </c>
      <c r="G221" s="137">
        <v>13</v>
      </c>
      <c r="H221" s="136">
        <f t="shared" si="5"/>
        <v>1</v>
      </c>
      <c r="I221"/>
    </row>
    <row r="222" s="118" customFormat="1" ht="13.8" customHeight="1" spans="1:9">
      <c r="A222" s="108">
        <v>2080899</v>
      </c>
      <c r="B222" s="108" t="s">
        <v>256</v>
      </c>
      <c r="C222" s="39">
        <v>4</v>
      </c>
      <c r="D222" s="76">
        <v>16</v>
      </c>
      <c r="E222" s="76">
        <v>11.61</v>
      </c>
      <c r="F222" s="76">
        <v>0.390000000000001</v>
      </c>
      <c r="G222" s="137">
        <v>16</v>
      </c>
      <c r="H222" s="136">
        <f t="shared" si="5"/>
        <v>1</v>
      </c>
      <c r="I222"/>
    </row>
    <row r="223" s="118" customFormat="1" ht="13.8" customHeight="1" spans="1:9">
      <c r="A223" s="108">
        <v>20809</v>
      </c>
      <c r="B223" s="108" t="s">
        <v>257</v>
      </c>
      <c r="C223" s="39">
        <v>297</v>
      </c>
      <c r="D223" s="76">
        <v>298</v>
      </c>
      <c r="E223" s="76">
        <v>1.02640000000002</v>
      </c>
      <c r="F223" s="76">
        <v>-0.0264000000000237</v>
      </c>
      <c r="G223" s="137">
        <f>SUM(G224:G229)</f>
        <v>213</v>
      </c>
      <c r="H223" s="136">
        <f t="shared" si="5"/>
        <v>0.714765100671141</v>
      </c>
      <c r="I223"/>
    </row>
    <row r="224" s="118" customFormat="1" ht="13.8" customHeight="1" spans="1:9">
      <c r="A224" s="108">
        <v>2080901</v>
      </c>
      <c r="B224" s="108" t="s">
        <v>258</v>
      </c>
      <c r="C224" s="39">
        <v>284</v>
      </c>
      <c r="D224" s="76">
        <v>205</v>
      </c>
      <c r="E224" s="76">
        <v>-79</v>
      </c>
      <c r="F224" s="76">
        <v>0</v>
      </c>
      <c r="G224" s="137">
        <v>205</v>
      </c>
      <c r="H224" s="136">
        <f t="shared" si="5"/>
        <v>1</v>
      </c>
      <c r="I224"/>
    </row>
    <row r="225" s="118" customFormat="1" ht="13.8" customHeight="1" spans="1:9">
      <c r="A225" s="108">
        <v>2080902</v>
      </c>
      <c r="B225" s="108" t="s">
        <v>259</v>
      </c>
      <c r="C225" s="39">
        <v>9</v>
      </c>
      <c r="D225" s="76">
        <v>9</v>
      </c>
      <c r="E225" s="76">
        <v>-0.5</v>
      </c>
      <c r="F225" s="76">
        <v>0.5</v>
      </c>
      <c r="G225" s="137">
        <v>4</v>
      </c>
      <c r="H225" s="136">
        <f t="shared" si="5"/>
        <v>0.444444444444444</v>
      </c>
      <c r="I225"/>
    </row>
    <row r="226" s="118" customFormat="1" ht="13.8" customHeight="1" spans="1:9">
      <c r="A226" s="108">
        <v>2080903</v>
      </c>
      <c r="B226" s="108" t="s">
        <v>260</v>
      </c>
      <c r="C226" s="39"/>
      <c r="D226" s="76">
        <v>1</v>
      </c>
      <c r="E226" s="76">
        <v>0</v>
      </c>
      <c r="F226" s="76">
        <v>1</v>
      </c>
      <c r="G226" s="137"/>
      <c r="H226" s="136" t="str">
        <f t="shared" si="5"/>
        <v/>
      </c>
      <c r="I226"/>
    </row>
    <row r="227" s="118" customFormat="1" ht="13.8" customHeight="1" spans="1:9">
      <c r="A227" s="108">
        <v>2080904</v>
      </c>
      <c r="B227" s="108" t="s">
        <v>261</v>
      </c>
      <c r="C227" s="39">
        <v>1</v>
      </c>
      <c r="D227" s="76">
        <v>0</v>
      </c>
      <c r="E227" s="76">
        <v>-0.92</v>
      </c>
      <c r="F227" s="76">
        <v>-0.08</v>
      </c>
      <c r="G227" s="137"/>
      <c r="H227" s="136" t="str">
        <f t="shared" si="5"/>
        <v/>
      </c>
      <c r="I227"/>
    </row>
    <row r="228" s="118" customFormat="1" ht="13.8" customHeight="1" spans="1:9">
      <c r="A228" s="108">
        <v>2080905</v>
      </c>
      <c r="B228" s="108" t="s">
        <v>262</v>
      </c>
      <c r="C228" s="39">
        <v>2</v>
      </c>
      <c r="D228" s="76">
        <v>4</v>
      </c>
      <c r="E228" s="76">
        <v>2.14</v>
      </c>
      <c r="F228" s="76">
        <v>-0.14</v>
      </c>
      <c r="G228" s="137">
        <v>4</v>
      </c>
      <c r="H228" s="136">
        <f t="shared" si="5"/>
        <v>1</v>
      </c>
      <c r="I228"/>
    </row>
    <row r="229" s="118" customFormat="1" ht="13.8" customHeight="1" spans="1:9">
      <c r="A229" s="108">
        <v>2080999</v>
      </c>
      <c r="B229" s="108" t="s">
        <v>263</v>
      </c>
      <c r="C229" s="39"/>
      <c r="D229" s="76">
        <v>79</v>
      </c>
      <c r="E229" s="76">
        <v>79.3064</v>
      </c>
      <c r="F229" s="76">
        <v>-0.306399999999996</v>
      </c>
      <c r="G229" s="137"/>
      <c r="H229" s="136" t="str">
        <f t="shared" si="5"/>
        <v/>
      </c>
      <c r="I229"/>
    </row>
    <row r="230" s="118" customFormat="1" ht="13.8" customHeight="1" spans="1:9">
      <c r="A230" s="108">
        <v>20810</v>
      </c>
      <c r="B230" s="108" t="s">
        <v>264</v>
      </c>
      <c r="C230" s="39">
        <v>1104</v>
      </c>
      <c r="D230" s="76">
        <v>1220</v>
      </c>
      <c r="E230" s="76">
        <v>-73.945555</v>
      </c>
      <c r="F230" s="76">
        <v>189.945555</v>
      </c>
      <c r="G230" s="137">
        <f>SUM(G231:G234)</f>
        <v>982</v>
      </c>
      <c r="H230" s="136">
        <f t="shared" si="5"/>
        <v>0.804918032786885</v>
      </c>
      <c r="I230"/>
    </row>
    <row r="231" s="118" customFormat="1" ht="13.8" customHeight="1" spans="1:9">
      <c r="A231" s="108">
        <v>2081001</v>
      </c>
      <c r="B231" s="108" t="s">
        <v>265</v>
      </c>
      <c r="C231" s="39">
        <v>7</v>
      </c>
      <c r="D231" s="76">
        <v>4</v>
      </c>
      <c r="E231" s="76">
        <v>-3.136</v>
      </c>
      <c r="F231" s="76">
        <v>0.136</v>
      </c>
      <c r="G231" s="137">
        <v>4</v>
      </c>
      <c r="H231" s="136">
        <f t="shared" si="5"/>
        <v>1</v>
      </c>
      <c r="I231"/>
    </row>
    <row r="232" s="118" customFormat="1" ht="13.8" customHeight="1" spans="1:9">
      <c r="A232" s="108">
        <v>2081002</v>
      </c>
      <c r="B232" s="108" t="s">
        <v>266</v>
      </c>
      <c r="C232" s="39">
        <v>677</v>
      </c>
      <c r="D232" s="76">
        <v>627</v>
      </c>
      <c r="E232" s="76">
        <v>-50.1414</v>
      </c>
      <c r="F232" s="76">
        <v>0.141400000000004</v>
      </c>
      <c r="G232" s="137">
        <v>580</v>
      </c>
      <c r="H232" s="136">
        <f t="shared" si="5"/>
        <v>0.925039872408293</v>
      </c>
      <c r="I232"/>
    </row>
    <row r="233" s="118" customFormat="1" ht="13.8" customHeight="1" spans="1:9">
      <c r="A233" s="108">
        <v>2081003</v>
      </c>
      <c r="B233" s="108" t="s">
        <v>267</v>
      </c>
      <c r="C233" s="39">
        <v>273</v>
      </c>
      <c r="D233" s="76">
        <v>451</v>
      </c>
      <c r="E233" s="76">
        <v>-12.2961</v>
      </c>
      <c r="F233" s="76">
        <v>190.2961</v>
      </c>
      <c r="G233" s="137">
        <v>261</v>
      </c>
      <c r="H233" s="136">
        <f t="shared" si="5"/>
        <v>0.578713968957871</v>
      </c>
      <c r="I233"/>
    </row>
    <row r="234" s="118" customFormat="1" ht="13.8" customHeight="1" spans="1:9">
      <c r="A234" s="108">
        <v>2081004</v>
      </c>
      <c r="B234" s="108" t="s">
        <v>268</v>
      </c>
      <c r="C234" s="39">
        <v>136</v>
      </c>
      <c r="D234" s="76">
        <v>132</v>
      </c>
      <c r="E234" s="76">
        <v>-3.572055</v>
      </c>
      <c r="F234" s="76">
        <v>-0.427945000000001</v>
      </c>
      <c r="G234" s="137">
        <v>137</v>
      </c>
      <c r="H234" s="136">
        <f t="shared" si="5"/>
        <v>1.03787878787879</v>
      </c>
      <c r="I234"/>
    </row>
    <row r="235" s="118" customFormat="1" ht="13.8" customHeight="1" spans="1:9">
      <c r="A235" s="108">
        <v>20811</v>
      </c>
      <c r="B235" s="108" t="s">
        <v>269</v>
      </c>
      <c r="C235" s="39">
        <v>164</v>
      </c>
      <c r="D235" s="76">
        <v>122</v>
      </c>
      <c r="E235" s="76">
        <v>-42.154258</v>
      </c>
      <c r="F235" s="76">
        <v>0.154257999999999</v>
      </c>
      <c r="G235" s="137">
        <f>SUM(G236:G242)</f>
        <v>135</v>
      </c>
      <c r="H235" s="136">
        <f t="shared" si="5"/>
        <v>1.10655737704918</v>
      </c>
      <c r="I235"/>
    </row>
    <row r="236" s="118" customFormat="1" ht="13.8" customHeight="1" spans="1:9">
      <c r="A236" s="108">
        <v>2081101</v>
      </c>
      <c r="B236" s="108" t="s">
        <v>97</v>
      </c>
      <c r="C236" s="39">
        <v>12</v>
      </c>
      <c r="D236" s="76">
        <v>13</v>
      </c>
      <c r="E236" s="76">
        <v>1.160742</v>
      </c>
      <c r="F236" s="76">
        <v>-0.160742</v>
      </c>
      <c r="G236" s="137">
        <v>14</v>
      </c>
      <c r="H236" s="136">
        <f t="shared" si="5"/>
        <v>1.07692307692308</v>
      </c>
      <c r="I236"/>
    </row>
    <row r="237" s="118" customFormat="1" ht="13.8" customHeight="1" spans="1:9">
      <c r="A237" s="108">
        <v>2081102</v>
      </c>
      <c r="B237" s="108" t="s">
        <v>98</v>
      </c>
      <c r="C237" s="39">
        <v>11</v>
      </c>
      <c r="D237" s="76">
        <v>6</v>
      </c>
      <c r="E237" s="76">
        <v>-5.44</v>
      </c>
      <c r="F237" s="76">
        <v>0.44</v>
      </c>
      <c r="G237" s="137">
        <v>10</v>
      </c>
      <c r="H237" s="136">
        <f t="shared" si="5"/>
        <v>1.66666666666667</v>
      </c>
      <c r="I237"/>
    </row>
    <row r="238" s="118" customFormat="1" ht="13.8" customHeight="1" spans="1:9">
      <c r="A238" s="108">
        <v>2081104</v>
      </c>
      <c r="B238" s="108" t="s">
        <v>270</v>
      </c>
      <c r="C238" s="39">
        <v>10</v>
      </c>
      <c r="D238" s="76">
        <v>7</v>
      </c>
      <c r="E238" s="76">
        <v>-2.685</v>
      </c>
      <c r="F238" s="76">
        <v>-0.315</v>
      </c>
      <c r="G238" s="137">
        <v>7</v>
      </c>
      <c r="H238" s="136">
        <f t="shared" si="5"/>
        <v>1</v>
      </c>
      <c r="I238"/>
    </row>
    <row r="239" s="118" customFormat="1" ht="13.8" customHeight="1" spans="1:9">
      <c r="A239" s="108">
        <v>2081105</v>
      </c>
      <c r="B239" s="108" t="s">
        <v>271</v>
      </c>
      <c r="C239" s="39">
        <v>58</v>
      </c>
      <c r="D239" s="76">
        <v>26</v>
      </c>
      <c r="E239" s="76">
        <v>-31.8</v>
      </c>
      <c r="F239" s="76">
        <v>-0.200000000000003</v>
      </c>
      <c r="G239" s="137">
        <v>36</v>
      </c>
      <c r="H239" s="136">
        <f t="shared" si="5"/>
        <v>1.38461538461538</v>
      </c>
      <c r="I239"/>
    </row>
    <row r="240" s="118" customFormat="1" ht="13.8" customHeight="1" spans="1:9">
      <c r="A240" s="108">
        <v>2081106</v>
      </c>
      <c r="B240" s="108" t="s">
        <v>272</v>
      </c>
      <c r="C240" s="39">
        <v>1</v>
      </c>
      <c r="D240" s="76">
        <v>1</v>
      </c>
      <c r="E240" s="76">
        <v>-0.22</v>
      </c>
      <c r="F240" s="76">
        <v>0.22</v>
      </c>
      <c r="G240" s="137">
        <v>1</v>
      </c>
      <c r="H240" s="136">
        <f t="shared" si="5"/>
        <v>1</v>
      </c>
      <c r="I240"/>
    </row>
    <row r="241" s="118" customFormat="1" ht="13.8" customHeight="1" spans="1:9">
      <c r="A241" s="108">
        <v>2081107</v>
      </c>
      <c r="B241" s="108" t="s">
        <v>273</v>
      </c>
      <c r="C241" s="39">
        <v>62</v>
      </c>
      <c r="D241" s="76">
        <v>62</v>
      </c>
      <c r="E241" s="76">
        <v>-0.100000000000001</v>
      </c>
      <c r="F241" s="76">
        <v>0.100000000000001</v>
      </c>
      <c r="G241" s="137">
        <v>60</v>
      </c>
      <c r="H241" s="136">
        <f t="shared" si="5"/>
        <v>0.967741935483871</v>
      </c>
      <c r="I241"/>
    </row>
    <row r="242" s="118" customFormat="1" ht="13.8" customHeight="1" spans="1:9">
      <c r="A242" s="108">
        <v>2081199</v>
      </c>
      <c r="B242" s="108" t="s">
        <v>274</v>
      </c>
      <c r="C242" s="39"/>
      <c r="D242" s="76">
        <v>7</v>
      </c>
      <c r="E242" s="76">
        <v>-3.07</v>
      </c>
      <c r="F242" s="76">
        <v>10.07</v>
      </c>
      <c r="G242" s="137">
        <v>7</v>
      </c>
      <c r="H242" s="136">
        <f t="shared" si="5"/>
        <v>1</v>
      </c>
      <c r="I242"/>
    </row>
    <row r="243" s="118" customFormat="1" ht="13.8" customHeight="1" spans="1:9">
      <c r="A243" s="108">
        <v>20816</v>
      </c>
      <c r="B243" s="108" t="s">
        <v>275</v>
      </c>
      <c r="C243" s="39">
        <v>39</v>
      </c>
      <c r="D243" s="76">
        <v>38</v>
      </c>
      <c r="E243" s="76">
        <v>-0.719401</v>
      </c>
      <c r="F243" s="76">
        <v>-0.280599</v>
      </c>
      <c r="G243" s="137">
        <f>SUM(G244:G245)</f>
        <v>41</v>
      </c>
      <c r="H243" s="136">
        <f t="shared" si="5"/>
        <v>1.07894736842105</v>
      </c>
      <c r="I243"/>
    </row>
    <row r="244" s="118" customFormat="1" ht="13.8" customHeight="1" spans="1:9">
      <c r="A244" s="108">
        <v>2081601</v>
      </c>
      <c r="B244" s="108" t="s">
        <v>97</v>
      </c>
      <c r="C244" s="39">
        <v>28</v>
      </c>
      <c r="D244" s="76">
        <v>30</v>
      </c>
      <c r="E244" s="76">
        <v>2.280599</v>
      </c>
      <c r="F244" s="76">
        <v>-0.280599</v>
      </c>
      <c r="G244" s="137">
        <v>33</v>
      </c>
      <c r="H244" s="136">
        <f t="shared" si="5"/>
        <v>1.1</v>
      </c>
      <c r="I244"/>
    </row>
    <row r="245" s="118" customFormat="1" ht="13.8" customHeight="1" spans="1:9">
      <c r="A245" s="108">
        <v>2081602</v>
      </c>
      <c r="B245" s="108" t="s">
        <v>98</v>
      </c>
      <c r="C245" s="39">
        <v>11</v>
      </c>
      <c r="D245" s="76">
        <v>8</v>
      </c>
      <c r="E245" s="76">
        <v>-3</v>
      </c>
      <c r="F245" s="76">
        <v>0</v>
      </c>
      <c r="G245" s="137">
        <v>8</v>
      </c>
      <c r="H245" s="136">
        <f t="shared" si="5"/>
        <v>1</v>
      </c>
      <c r="I245"/>
    </row>
    <row r="246" s="118" customFormat="1" ht="13.8" customHeight="1" spans="1:9">
      <c r="A246" s="108">
        <v>20819</v>
      </c>
      <c r="B246" s="108" t="s">
        <v>276</v>
      </c>
      <c r="C246" s="39">
        <v>197</v>
      </c>
      <c r="D246" s="76">
        <v>239</v>
      </c>
      <c r="E246" s="76">
        <v>42</v>
      </c>
      <c r="F246" s="76">
        <v>0</v>
      </c>
      <c r="G246" s="137">
        <f>SUM(G247)</f>
        <v>217</v>
      </c>
      <c r="H246" s="136">
        <f t="shared" si="5"/>
        <v>0.907949790794979</v>
      </c>
      <c r="I246"/>
    </row>
    <row r="247" s="118" customFormat="1" ht="13.8" customHeight="1" spans="1:9">
      <c r="A247" s="108">
        <v>2081901</v>
      </c>
      <c r="B247" s="108" t="s">
        <v>277</v>
      </c>
      <c r="C247" s="39">
        <v>197</v>
      </c>
      <c r="D247" s="76">
        <v>239</v>
      </c>
      <c r="E247" s="76">
        <v>42</v>
      </c>
      <c r="F247" s="76">
        <v>0</v>
      </c>
      <c r="G247" s="137">
        <v>217</v>
      </c>
      <c r="H247" s="136">
        <f t="shared" si="5"/>
        <v>0.907949790794979</v>
      </c>
      <c r="I247"/>
    </row>
    <row r="248" s="118" customFormat="1" ht="13.8" customHeight="1" spans="1:9">
      <c r="A248" s="108">
        <v>20820</v>
      </c>
      <c r="B248" s="108" t="s">
        <v>278</v>
      </c>
      <c r="C248" s="39">
        <v>5</v>
      </c>
      <c r="D248" s="76">
        <v>5</v>
      </c>
      <c r="E248" s="76">
        <v>-0.4</v>
      </c>
      <c r="F248" s="76">
        <v>0.4</v>
      </c>
      <c r="G248" s="137">
        <f>SUM(G249:G250)</f>
        <v>4</v>
      </c>
      <c r="H248" s="136">
        <f t="shared" si="5"/>
        <v>0.8</v>
      </c>
      <c r="I248"/>
    </row>
    <row r="249" s="118" customFormat="1" ht="13.8" customHeight="1" spans="1:9">
      <c r="A249" s="108">
        <v>2082001</v>
      </c>
      <c r="B249" s="108" t="s">
        <v>279</v>
      </c>
      <c r="C249" s="39">
        <v>4</v>
      </c>
      <c r="D249" s="76">
        <v>4</v>
      </c>
      <c r="E249" s="76">
        <v>0</v>
      </c>
      <c r="F249" s="76">
        <v>0</v>
      </c>
      <c r="G249" s="137">
        <v>4</v>
      </c>
      <c r="H249" s="136">
        <f t="shared" si="5"/>
        <v>1</v>
      </c>
      <c r="I249"/>
    </row>
    <row r="250" s="118" customFormat="1" ht="13.8" customHeight="1" spans="1:9">
      <c r="A250" s="108">
        <v>2082002</v>
      </c>
      <c r="B250" s="108" t="s">
        <v>280</v>
      </c>
      <c r="C250" s="39">
        <v>1</v>
      </c>
      <c r="D250" s="76">
        <v>1</v>
      </c>
      <c r="E250" s="76">
        <v>-0.4</v>
      </c>
      <c r="F250" s="76">
        <v>0.4</v>
      </c>
      <c r="G250" s="137"/>
      <c r="H250" s="136" t="str">
        <f t="shared" si="5"/>
        <v/>
      </c>
      <c r="I250"/>
    </row>
    <row r="251" s="118" customFormat="1" ht="13.8" customHeight="1" spans="1:9">
      <c r="A251" s="108">
        <v>20821</v>
      </c>
      <c r="B251" s="108" t="s">
        <v>281</v>
      </c>
      <c r="C251" s="39">
        <v>13</v>
      </c>
      <c r="D251" s="76">
        <v>12</v>
      </c>
      <c r="E251" s="76">
        <v>-0.539999999999999</v>
      </c>
      <c r="F251" s="76">
        <v>-0.460000000000001</v>
      </c>
      <c r="G251" s="137">
        <f>SUM(G252)</f>
        <v>12</v>
      </c>
      <c r="H251" s="136">
        <f t="shared" si="5"/>
        <v>1</v>
      </c>
      <c r="I251"/>
    </row>
    <row r="252" s="118" customFormat="1" ht="13.8" customHeight="1" spans="1:9">
      <c r="A252" s="108">
        <v>2082101</v>
      </c>
      <c r="B252" s="108" t="s">
        <v>282</v>
      </c>
      <c r="C252" s="39">
        <v>13</v>
      </c>
      <c r="D252" s="76">
        <v>12</v>
      </c>
      <c r="E252" s="76">
        <v>-0.539999999999999</v>
      </c>
      <c r="F252" s="76">
        <v>-0.460000000000001</v>
      </c>
      <c r="G252" s="137">
        <v>12</v>
      </c>
      <c r="H252" s="136">
        <f t="shared" si="5"/>
        <v>1</v>
      </c>
      <c r="I252"/>
    </row>
    <row r="253" s="118" customFormat="1" ht="13.8" customHeight="1" spans="1:9">
      <c r="A253" s="108">
        <v>20825</v>
      </c>
      <c r="B253" s="108" t="s">
        <v>283</v>
      </c>
      <c r="C253" s="39"/>
      <c r="D253" s="76">
        <v>500</v>
      </c>
      <c r="E253" s="76">
        <v>500</v>
      </c>
      <c r="F253" s="76">
        <v>0</v>
      </c>
      <c r="G253" s="137">
        <f>SUM(G254:G254)</f>
        <v>500</v>
      </c>
      <c r="H253" s="136">
        <f t="shared" si="5"/>
        <v>1</v>
      </c>
      <c r="I253"/>
    </row>
    <row r="254" s="118" customFormat="1" ht="13.8" customHeight="1" spans="1:9">
      <c r="A254" s="108">
        <v>2082501</v>
      </c>
      <c r="B254" s="108" t="s">
        <v>284</v>
      </c>
      <c r="C254" s="39"/>
      <c r="D254" s="76">
        <v>500</v>
      </c>
      <c r="E254" s="76">
        <v>500</v>
      </c>
      <c r="F254" s="76">
        <v>0</v>
      </c>
      <c r="G254" s="137">
        <v>500</v>
      </c>
      <c r="H254" s="136">
        <f t="shared" si="5"/>
        <v>1</v>
      </c>
      <c r="I254"/>
    </row>
    <row r="255" s="118" customFormat="1" ht="13.8" customHeight="1" spans="1:9">
      <c r="A255" s="108">
        <v>20826</v>
      </c>
      <c r="B255" s="108" t="s">
        <v>285</v>
      </c>
      <c r="C255" s="39">
        <v>997</v>
      </c>
      <c r="D255" s="76">
        <v>1016</v>
      </c>
      <c r="E255" s="76">
        <v>19</v>
      </c>
      <c r="F255" s="76">
        <v>0</v>
      </c>
      <c r="G255" s="137">
        <f>SUM(G256:G256)</f>
        <v>1029</v>
      </c>
      <c r="H255" s="136">
        <f t="shared" si="5"/>
        <v>1.01279527559055</v>
      </c>
      <c r="I255"/>
    </row>
    <row r="256" s="118" customFormat="1" ht="13.8" customHeight="1" spans="1:9">
      <c r="A256" s="108">
        <v>2082602</v>
      </c>
      <c r="B256" s="108" t="s">
        <v>286</v>
      </c>
      <c r="C256" s="39">
        <v>997</v>
      </c>
      <c r="D256" s="76">
        <v>1016</v>
      </c>
      <c r="E256" s="76">
        <v>19</v>
      </c>
      <c r="F256" s="76">
        <v>0</v>
      </c>
      <c r="G256" s="137">
        <v>1029</v>
      </c>
      <c r="H256" s="136">
        <f t="shared" si="5"/>
        <v>1.01279527559055</v>
      </c>
      <c r="I256"/>
    </row>
    <row r="257" s="118" customFormat="1" ht="13.8" customHeight="1" spans="1:9">
      <c r="A257" s="108">
        <v>20828</v>
      </c>
      <c r="B257" s="108" t="s">
        <v>287</v>
      </c>
      <c r="C257" s="39">
        <v>180</v>
      </c>
      <c r="D257" s="76">
        <v>161</v>
      </c>
      <c r="E257" s="76">
        <v>-19.482127</v>
      </c>
      <c r="F257" s="76">
        <v>0.482126999999998</v>
      </c>
      <c r="G257" s="137">
        <f>SUM(G258:G262)</f>
        <v>169</v>
      </c>
      <c r="H257" s="136">
        <f t="shared" si="5"/>
        <v>1.04968944099379</v>
      </c>
      <c r="I257"/>
    </row>
    <row r="258" s="118" customFormat="1" ht="13.8" customHeight="1" spans="1:9">
      <c r="A258" s="108">
        <v>2082801</v>
      </c>
      <c r="B258" s="108" t="s">
        <v>97</v>
      </c>
      <c r="C258" s="39">
        <v>66</v>
      </c>
      <c r="D258" s="76">
        <v>63</v>
      </c>
      <c r="E258" s="76">
        <v>-2.646127</v>
      </c>
      <c r="F258" s="76">
        <v>-0.353873</v>
      </c>
      <c r="G258" s="137">
        <v>68</v>
      </c>
      <c r="H258" s="136">
        <f t="shared" si="5"/>
        <v>1.07936507936508</v>
      </c>
      <c r="I258"/>
    </row>
    <row r="259" s="118" customFormat="1" ht="13.8" customHeight="1" spans="1:9">
      <c r="A259" s="108">
        <v>2082802</v>
      </c>
      <c r="B259" s="108" t="s">
        <v>98</v>
      </c>
      <c r="C259" s="39">
        <v>26</v>
      </c>
      <c r="D259" s="76">
        <v>15</v>
      </c>
      <c r="E259" s="76">
        <v>-11.2</v>
      </c>
      <c r="F259" s="76">
        <v>0.199999999999999</v>
      </c>
      <c r="G259" s="137">
        <v>17</v>
      </c>
      <c r="H259" s="136">
        <f t="shared" si="5"/>
        <v>1.13333333333333</v>
      </c>
      <c r="I259"/>
    </row>
    <row r="260" s="118" customFormat="1" ht="13.8" customHeight="1" spans="1:9">
      <c r="A260" s="108">
        <v>2082804</v>
      </c>
      <c r="B260" s="108" t="s">
        <v>288</v>
      </c>
      <c r="C260" s="39">
        <v>67</v>
      </c>
      <c r="D260" s="76">
        <v>67</v>
      </c>
      <c r="E260" s="76">
        <v>0</v>
      </c>
      <c r="F260" s="76">
        <v>0</v>
      </c>
      <c r="G260" s="137">
        <v>67</v>
      </c>
      <c r="H260" s="136">
        <f t="shared" si="5"/>
        <v>1</v>
      </c>
      <c r="I260"/>
    </row>
    <row r="261" s="118" customFormat="1" ht="13.8" customHeight="1" spans="1:9">
      <c r="A261" s="108">
        <v>2082850</v>
      </c>
      <c r="B261" s="108" t="s">
        <v>107</v>
      </c>
      <c r="C261" s="39">
        <v>19</v>
      </c>
      <c r="D261" s="76">
        <v>15</v>
      </c>
      <c r="E261" s="76">
        <v>-4.436</v>
      </c>
      <c r="F261" s="76">
        <v>0.436</v>
      </c>
      <c r="G261" s="137">
        <v>16</v>
      </c>
      <c r="H261" s="136">
        <f t="shared" si="5"/>
        <v>1.06666666666667</v>
      </c>
      <c r="I261"/>
    </row>
    <row r="262" s="118" customFormat="1" ht="13.8" customHeight="1" spans="1:9">
      <c r="A262" s="108">
        <v>2082899</v>
      </c>
      <c r="B262" s="108" t="s">
        <v>289</v>
      </c>
      <c r="C262" s="39">
        <v>2</v>
      </c>
      <c r="D262" s="76">
        <v>1</v>
      </c>
      <c r="E262" s="76">
        <v>-1.2</v>
      </c>
      <c r="F262" s="76">
        <v>0.2</v>
      </c>
      <c r="G262" s="137">
        <v>1</v>
      </c>
      <c r="H262" s="136">
        <f t="shared" si="5"/>
        <v>1</v>
      </c>
      <c r="I262"/>
    </row>
    <row r="263" s="118" customFormat="1" ht="13.8" customHeight="1" spans="1:9">
      <c r="A263" s="108">
        <v>20830</v>
      </c>
      <c r="B263" s="108" t="s">
        <v>290</v>
      </c>
      <c r="C263" s="39"/>
      <c r="D263" s="76">
        <v>2</v>
      </c>
      <c r="E263" s="76">
        <v>2</v>
      </c>
      <c r="F263" s="76">
        <v>0</v>
      </c>
      <c r="G263" s="137">
        <f>G264</f>
        <v>2</v>
      </c>
      <c r="H263" s="136">
        <f t="shared" si="5"/>
        <v>1</v>
      </c>
      <c r="I263"/>
    </row>
    <row r="264" s="118" customFormat="1" ht="13.8" customHeight="1" spans="1:9">
      <c r="A264" s="108">
        <v>2083001</v>
      </c>
      <c r="B264" s="108" t="s">
        <v>291</v>
      </c>
      <c r="C264" s="39"/>
      <c r="D264" s="76">
        <v>2</v>
      </c>
      <c r="E264" s="76">
        <v>2</v>
      </c>
      <c r="F264" s="76">
        <v>0</v>
      </c>
      <c r="G264" s="137">
        <v>2</v>
      </c>
      <c r="H264" s="136">
        <f t="shared" si="5"/>
        <v>1</v>
      </c>
      <c r="I264"/>
    </row>
    <row r="265" s="118" customFormat="1" ht="13.8" customHeight="1" spans="1:9">
      <c r="A265" s="108">
        <v>20899</v>
      </c>
      <c r="B265" s="108" t="s">
        <v>292</v>
      </c>
      <c r="C265" s="39">
        <v>52</v>
      </c>
      <c r="D265" s="76">
        <v>46</v>
      </c>
      <c r="E265" s="76">
        <v>28</v>
      </c>
      <c r="F265" s="76">
        <v>-34</v>
      </c>
      <c r="G265" s="137">
        <f>SUM(G266)</f>
        <v>52</v>
      </c>
      <c r="H265" s="136">
        <f t="shared" si="5"/>
        <v>1.1304347826087</v>
      </c>
      <c r="I265"/>
    </row>
    <row r="266" s="118" customFormat="1" ht="13.8" customHeight="1" spans="1:9">
      <c r="A266" s="108">
        <v>2089901</v>
      </c>
      <c r="B266" s="108" t="s">
        <v>292</v>
      </c>
      <c r="C266" s="39">
        <v>52</v>
      </c>
      <c r="D266" s="76">
        <v>30</v>
      </c>
      <c r="E266" s="76">
        <v>28</v>
      </c>
      <c r="F266" s="76">
        <v>-50</v>
      </c>
      <c r="G266" s="137">
        <v>52</v>
      </c>
      <c r="H266" s="136">
        <f t="shared" si="5"/>
        <v>1.73333333333333</v>
      </c>
      <c r="I266"/>
    </row>
    <row r="267" s="118" customFormat="1" ht="13.8" customHeight="1" spans="1:9">
      <c r="A267" s="108">
        <v>210</v>
      </c>
      <c r="B267" s="108" t="s">
        <v>293</v>
      </c>
      <c r="C267" s="39">
        <v>5354</v>
      </c>
      <c r="D267" s="76">
        <v>14080</v>
      </c>
      <c r="E267" s="76">
        <v>8494.583598</v>
      </c>
      <c r="F267" s="76">
        <v>231.416401999999</v>
      </c>
      <c r="G267" s="137">
        <f>G268+G271+G274+G278+G286+G289+G292+G294+G296+G298+G305</f>
        <v>14164</v>
      </c>
      <c r="H267" s="136">
        <f t="shared" si="5"/>
        <v>1.00596590909091</v>
      </c>
      <c r="I267"/>
    </row>
    <row r="268" s="118" customFormat="1" ht="13.8" customHeight="1" spans="1:9">
      <c r="A268" s="108">
        <v>21001</v>
      </c>
      <c r="B268" s="108" t="s">
        <v>294</v>
      </c>
      <c r="C268" s="39">
        <v>215</v>
      </c>
      <c r="D268" s="76">
        <v>203</v>
      </c>
      <c r="E268" s="76">
        <v>-13.352007</v>
      </c>
      <c r="F268" s="76">
        <v>1.35200699999999</v>
      </c>
      <c r="G268" s="137">
        <f>SUM(G269:G270)</f>
        <v>216</v>
      </c>
      <c r="H268" s="136">
        <f t="shared" si="5"/>
        <v>1.064039408867</v>
      </c>
      <c r="I268"/>
    </row>
    <row r="269" s="118" customFormat="1" ht="13.8" customHeight="1" spans="1:9">
      <c r="A269" s="108">
        <v>2100101</v>
      </c>
      <c r="B269" s="108" t="s">
        <v>97</v>
      </c>
      <c r="C269" s="39">
        <v>132</v>
      </c>
      <c r="D269" s="76">
        <v>118</v>
      </c>
      <c r="E269" s="76">
        <v>-13.990007</v>
      </c>
      <c r="F269" s="76">
        <v>-0.00999300000000147</v>
      </c>
      <c r="G269" s="137">
        <v>138</v>
      </c>
      <c r="H269" s="136">
        <f t="shared" si="5"/>
        <v>1.16949152542373</v>
      </c>
      <c r="I269"/>
    </row>
    <row r="270" s="118" customFormat="1" ht="13.8" customHeight="1" spans="1:9">
      <c r="A270" s="108">
        <v>2100199</v>
      </c>
      <c r="B270" s="108" t="s">
        <v>295</v>
      </c>
      <c r="C270" s="39">
        <v>83</v>
      </c>
      <c r="D270" s="76">
        <v>84</v>
      </c>
      <c r="E270" s="76">
        <v>0.638000000000005</v>
      </c>
      <c r="F270" s="76">
        <v>0.361999999999995</v>
      </c>
      <c r="G270" s="137">
        <v>78</v>
      </c>
      <c r="H270" s="136">
        <f t="shared" si="5"/>
        <v>0.928571428571429</v>
      </c>
      <c r="I270"/>
    </row>
    <row r="271" s="118" customFormat="1" ht="13.8" customHeight="1" spans="1:9">
      <c r="A271" s="108">
        <v>21002</v>
      </c>
      <c r="B271" s="108" t="s">
        <v>296</v>
      </c>
      <c r="C271" s="39">
        <v>199</v>
      </c>
      <c r="D271" s="76">
        <v>8028</v>
      </c>
      <c r="E271" s="76">
        <v>7828.9535</v>
      </c>
      <c r="F271" s="76">
        <v>0.0465000000003783</v>
      </c>
      <c r="G271" s="137">
        <f>G272+G273</f>
        <v>8015</v>
      </c>
      <c r="H271" s="136">
        <f t="shared" si="5"/>
        <v>0.998380667663179</v>
      </c>
      <c r="I271"/>
    </row>
    <row r="272" s="118" customFormat="1" ht="13.8" customHeight="1" spans="1:9">
      <c r="A272" s="108">
        <v>2100201</v>
      </c>
      <c r="B272" s="108" t="s">
        <v>297</v>
      </c>
      <c r="C272" s="39"/>
      <c r="D272" s="76">
        <v>8000</v>
      </c>
      <c r="E272" s="76">
        <v>8000</v>
      </c>
      <c r="F272" s="76">
        <v>0</v>
      </c>
      <c r="G272" s="137">
        <v>7987</v>
      </c>
      <c r="H272" s="136">
        <f t="shared" si="5"/>
        <v>0.998375</v>
      </c>
      <c r="I272"/>
    </row>
    <row r="273" s="118" customFormat="1" ht="13.8" customHeight="1" spans="1:9">
      <c r="A273" s="108">
        <v>2100299</v>
      </c>
      <c r="B273" s="108" t="s">
        <v>298</v>
      </c>
      <c r="C273" s="39">
        <v>199</v>
      </c>
      <c r="D273" s="76">
        <v>28</v>
      </c>
      <c r="E273" s="76">
        <v>-171.0465</v>
      </c>
      <c r="F273" s="76">
        <v>0.0465000000000089</v>
      </c>
      <c r="G273" s="137">
        <v>28</v>
      </c>
      <c r="H273" s="136">
        <f t="shared" si="5"/>
        <v>1</v>
      </c>
      <c r="I273"/>
    </row>
    <row r="274" s="118" customFormat="1" ht="13.8" customHeight="1" spans="1:9">
      <c r="A274" s="108">
        <v>21003</v>
      </c>
      <c r="B274" s="108" t="s">
        <v>299</v>
      </c>
      <c r="C274" s="39">
        <v>537</v>
      </c>
      <c r="D274" s="76">
        <v>667</v>
      </c>
      <c r="E274" s="76">
        <v>130.191919</v>
      </c>
      <c r="F274" s="76">
        <v>-0.191918999999984</v>
      </c>
      <c r="G274" s="137">
        <f>SUM(G275:G277)</f>
        <v>673</v>
      </c>
      <c r="H274" s="136">
        <f t="shared" si="5"/>
        <v>1.00899550224888</v>
      </c>
      <c r="I274"/>
    </row>
    <row r="275" s="118" customFormat="1" ht="13.8" customHeight="1" spans="1:9">
      <c r="A275" s="108">
        <v>2100301</v>
      </c>
      <c r="B275" s="108" t="s">
        <v>300</v>
      </c>
      <c r="C275" s="39">
        <v>118</v>
      </c>
      <c r="D275" s="76">
        <v>119</v>
      </c>
      <c r="E275" s="76">
        <v>1.23064100000001</v>
      </c>
      <c r="F275" s="76">
        <v>-0.230641000000009</v>
      </c>
      <c r="G275" s="137">
        <v>123</v>
      </c>
      <c r="H275" s="136">
        <f t="shared" si="5"/>
        <v>1.03361344537815</v>
      </c>
      <c r="I275"/>
    </row>
    <row r="276" s="118" customFormat="1" ht="13.8" customHeight="1" spans="1:9">
      <c r="A276" s="108">
        <v>2100302</v>
      </c>
      <c r="B276" s="108" t="s">
        <v>301</v>
      </c>
      <c r="C276" s="39">
        <v>367</v>
      </c>
      <c r="D276" s="76">
        <v>376</v>
      </c>
      <c r="E276" s="76">
        <v>8.961278</v>
      </c>
      <c r="F276" s="76">
        <v>0.0387219999999999</v>
      </c>
      <c r="G276" s="137">
        <v>378</v>
      </c>
      <c r="H276" s="136">
        <f t="shared" si="5"/>
        <v>1.00531914893617</v>
      </c>
      <c r="I276"/>
    </row>
    <row r="277" s="118" customFormat="1" ht="13.8" customHeight="1" spans="1:9">
      <c r="A277" s="108">
        <v>2100399</v>
      </c>
      <c r="B277" s="108" t="s">
        <v>302</v>
      </c>
      <c r="C277" s="39">
        <v>52</v>
      </c>
      <c r="D277" s="76">
        <v>172</v>
      </c>
      <c r="E277" s="76">
        <v>120</v>
      </c>
      <c r="F277" s="76">
        <v>0</v>
      </c>
      <c r="G277" s="137">
        <v>172</v>
      </c>
      <c r="H277" s="136">
        <f t="shared" si="5"/>
        <v>1</v>
      </c>
      <c r="I277"/>
    </row>
    <row r="278" s="118" customFormat="1" ht="13.8" customHeight="1" spans="1:9">
      <c r="A278" s="108">
        <v>21004</v>
      </c>
      <c r="B278" s="108" t="s">
        <v>303</v>
      </c>
      <c r="C278" s="39">
        <v>1835</v>
      </c>
      <c r="D278" s="76">
        <v>3411</v>
      </c>
      <c r="E278" s="76">
        <v>1318.918078</v>
      </c>
      <c r="F278" s="76">
        <v>257.081922</v>
      </c>
      <c r="G278" s="137">
        <f>SUM(G279:G285)</f>
        <v>3393</v>
      </c>
      <c r="H278" s="136">
        <f t="shared" si="5"/>
        <v>0.994722955145119</v>
      </c>
      <c r="I278"/>
    </row>
    <row r="279" s="118" customFormat="1" ht="13.8" customHeight="1" spans="1:9">
      <c r="A279" s="108">
        <v>2100401</v>
      </c>
      <c r="B279" s="108" t="s">
        <v>304</v>
      </c>
      <c r="C279" s="39">
        <v>545</v>
      </c>
      <c r="D279" s="76">
        <v>607</v>
      </c>
      <c r="E279" s="76">
        <v>61.85605</v>
      </c>
      <c r="F279" s="76">
        <v>0.14394999999999</v>
      </c>
      <c r="G279" s="137">
        <v>554</v>
      </c>
      <c r="H279" s="136">
        <f t="shared" si="5"/>
        <v>0.912685337726524</v>
      </c>
      <c r="I279"/>
    </row>
    <row r="280" s="118" customFormat="1" ht="13.8" customHeight="1" spans="1:9">
      <c r="A280" s="108">
        <v>2100402</v>
      </c>
      <c r="B280" s="108" t="s">
        <v>305</v>
      </c>
      <c r="C280" s="39">
        <v>130</v>
      </c>
      <c r="D280" s="76">
        <v>121</v>
      </c>
      <c r="E280" s="76">
        <v>-8.986336</v>
      </c>
      <c r="F280" s="76">
        <v>-0.0136639999999986</v>
      </c>
      <c r="G280" s="137">
        <v>132</v>
      </c>
      <c r="H280" s="136">
        <f t="shared" ref="H280:H303" si="6">IF(G280="","",G280/D280)</f>
        <v>1.09090909090909</v>
      </c>
      <c r="I280"/>
    </row>
    <row r="281" s="118" customFormat="1" ht="13.8" customHeight="1" spans="1:9">
      <c r="A281" s="108">
        <v>2100403</v>
      </c>
      <c r="B281" s="108" t="s">
        <v>306</v>
      </c>
      <c r="C281" s="39">
        <v>165</v>
      </c>
      <c r="D281" s="76">
        <v>164</v>
      </c>
      <c r="E281" s="76">
        <v>-1.324436</v>
      </c>
      <c r="F281" s="76">
        <v>0.324435999999999</v>
      </c>
      <c r="G281" s="137">
        <v>184</v>
      </c>
      <c r="H281" s="136">
        <f t="shared" si="6"/>
        <v>1.1219512195122</v>
      </c>
      <c r="I281"/>
    </row>
    <row r="282" s="118" customFormat="1" ht="13.8" customHeight="1" spans="1:9">
      <c r="A282" s="108">
        <v>2100408</v>
      </c>
      <c r="B282" s="108" t="s">
        <v>307</v>
      </c>
      <c r="C282" s="39">
        <v>709</v>
      </c>
      <c r="D282" s="76">
        <v>764</v>
      </c>
      <c r="E282" s="76">
        <v>54.8891</v>
      </c>
      <c r="F282" s="76">
        <v>0.110900000000015</v>
      </c>
      <c r="G282" s="137">
        <v>788</v>
      </c>
      <c r="H282" s="136">
        <f t="shared" si="6"/>
        <v>1.03141361256544</v>
      </c>
      <c r="I282"/>
    </row>
    <row r="283" s="118" customFormat="1" ht="13.8" customHeight="1" spans="1:9">
      <c r="A283" s="108">
        <v>2100409</v>
      </c>
      <c r="B283" s="108" t="s">
        <v>308</v>
      </c>
      <c r="C283" s="39">
        <v>53</v>
      </c>
      <c r="D283" s="76">
        <v>65</v>
      </c>
      <c r="E283" s="76">
        <v>-26.7792</v>
      </c>
      <c r="F283" s="76">
        <v>38.7792</v>
      </c>
      <c r="G283" s="137">
        <v>65</v>
      </c>
      <c r="H283" s="136">
        <f t="shared" si="6"/>
        <v>1</v>
      </c>
      <c r="I283"/>
    </row>
    <row r="284" s="118" customFormat="1" ht="13.8" customHeight="1" spans="1:9">
      <c r="A284" s="108">
        <v>2100410</v>
      </c>
      <c r="B284" s="108" t="s">
        <v>309</v>
      </c>
      <c r="C284" s="39"/>
      <c r="D284" s="76">
        <v>1374</v>
      </c>
      <c r="E284" s="76">
        <v>1239.05</v>
      </c>
      <c r="F284" s="76">
        <v>134.95</v>
      </c>
      <c r="G284" s="137">
        <v>1254</v>
      </c>
      <c r="H284" s="136">
        <f t="shared" si="6"/>
        <v>0.912663755458515</v>
      </c>
      <c r="I284"/>
    </row>
    <row r="285" s="118" customFormat="1" ht="13.8" customHeight="1" spans="1:9">
      <c r="A285" s="108">
        <v>2100499</v>
      </c>
      <c r="B285" s="108" t="s">
        <v>310</v>
      </c>
      <c r="C285" s="39">
        <v>233</v>
      </c>
      <c r="D285" s="76">
        <v>285</v>
      </c>
      <c r="E285" s="76">
        <v>0.212899999999991</v>
      </c>
      <c r="F285" s="76">
        <v>51.7871</v>
      </c>
      <c r="G285" s="137">
        <v>416</v>
      </c>
      <c r="H285" s="136">
        <f t="shared" si="6"/>
        <v>1.45964912280702</v>
      </c>
      <c r="I285"/>
    </row>
    <row r="286" s="118" customFormat="1" ht="13.8" customHeight="1" spans="1:9">
      <c r="A286" s="108">
        <v>21007</v>
      </c>
      <c r="B286" s="108" t="s">
        <v>311</v>
      </c>
      <c r="C286" s="39">
        <v>196</v>
      </c>
      <c r="D286" s="76">
        <v>186</v>
      </c>
      <c r="E286" s="76">
        <v>-10.3232</v>
      </c>
      <c r="F286" s="76">
        <v>0.3232</v>
      </c>
      <c r="G286" s="137">
        <f>SUM(G287:G288)</f>
        <v>184</v>
      </c>
      <c r="H286" s="136">
        <f t="shared" si="6"/>
        <v>0.989247311827957</v>
      </c>
      <c r="I286"/>
    </row>
    <row r="287" s="118" customFormat="1" ht="13.8" customHeight="1" spans="1:9">
      <c r="A287" s="108">
        <v>2100717</v>
      </c>
      <c r="B287" s="108" t="s">
        <v>312</v>
      </c>
      <c r="C287" s="39">
        <v>73</v>
      </c>
      <c r="D287" s="76">
        <v>83</v>
      </c>
      <c r="E287" s="76">
        <v>9.61</v>
      </c>
      <c r="F287" s="76">
        <v>0.390000000000001</v>
      </c>
      <c r="G287" s="137">
        <v>83</v>
      </c>
      <c r="H287" s="136">
        <f t="shared" si="6"/>
        <v>1</v>
      </c>
      <c r="I287"/>
    </row>
    <row r="288" s="118" customFormat="1" ht="13.8" customHeight="1" spans="1:9">
      <c r="A288" s="108">
        <v>2100799</v>
      </c>
      <c r="B288" s="108" t="s">
        <v>313</v>
      </c>
      <c r="C288" s="39">
        <v>123</v>
      </c>
      <c r="D288" s="76">
        <v>113</v>
      </c>
      <c r="E288" s="76">
        <v>-19.9332</v>
      </c>
      <c r="F288" s="76">
        <v>9.9332</v>
      </c>
      <c r="G288" s="137">
        <v>101</v>
      </c>
      <c r="H288" s="136">
        <f t="shared" si="6"/>
        <v>0.893805309734513</v>
      </c>
      <c r="I288"/>
    </row>
    <row r="289" s="118" customFormat="1" ht="13.8" customHeight="1" spans="1:9">
      <c r="A289" s="108">
        <v>21011</v>
      </c>
      <c r="B289" s="108" t="s">
        <v>314</v>
      </c>
      <c r="C289" s="39">
        <v>1609</v>
      </c>
      <c r="D289" s="76">
        <v>848</v>
      </c>
      <c r="E289" s="76">
        <v>-733.84088</v>
      </c>
      <c r="F289" s="76">
        <v>-27.15912</v>
      </c>
      <c r="G289" s="137">
        <f>SUM(G290:G291)</f>
        <v>938</v>
      </c>
      <c r="H289" s="136">
        <f t="shared" si="6"/>
        <v>1.1061320754717</v>
      </c>
      <c r="I289"/>
    </row>
    <row r="290" s="118" customFormat="1" ht="13.8" customHeight="1" spans="1:9">
      <c r="A290" s="108">
        <v>2101101</v>
      </c>
      <c r="B290" s="108" t="s">
        <v>315</v>
      </c>
      <c r="C290" s="39">
        <v>492</v>
      </c>
      <c r="D290" s="76">
        <v>480</v>
      </c>
      <c r="E290" s="76">
        <v>62.903949</v>
      </c>
      <c r="F290" s="76">
        <v>-74.903949</v>
      </c>
      <c r="G290" s="137">
        <v>639</v>
      </c>
      <c r="H290" s="136">
        <f t="shared" si="6"/>
        <v>1.33125</v>
      </c>
      <c r="I290"/>
    </row>
    <row r="291" s="118" customFormat="1" ht="13.8" customHeight="1" spans="1:9">
      <c r="A291" s="108">
        <v>2101102</v>
      </c>
      <c r="B291" s="108" t="s">
        <v>316</v>
      </c>
      <c r="C291" s="39">
        <v>267</v>
      </c>
      <c r="D291" s="76">
        <v>320</v>
      </c>
      <c r="E291" s="76">
        <v>53.255171</v>
      </c>
      <c r="F291" s="76">
        <v>-0.255170999999997</v>
      </c>
      <c r="G291" s="137">
        <v>299</v>
      </c>
      <c r="H291" s="136">
        <f t="shared" si="6"/>
        <v>0.934375</v>
      </c>
      <c r="I291"/>
    </row>
    <row r="292" s="118" customFormat="1" ht="13.8" customHeight="1" spans="1:9">
      <c r="A292" s="108">
        <v>21012</v>
      </c>
      <c r="B292" s="108" t="s">
        <v>317</v>
      </c>
      <c r="C292" s="39">
        <v>580</v>
      </c>
      <c r="D292" s="76">
        <v>570</v>
      </c>
      <c r="E292" s="76">
        <v>-10.0766</v>
      </c>
      <c r="F292" s="76">
        <v>0.0765999999999991</v>
      </c>
      <c r="G292" s="137">
        <f t="shared" ref="G292:G296" si="7">SUM(G293)</f>
        <v>570</v>
      </c>
      <c r="H292" s="136">
        <f t="shared" si="6"/>
        <v>1</v>
      </c>
      <c r="I292"/>
    </row>
    <row r="293" s="118" customFormat="1" ht="13.8" customHeight="1" spans="1:9">
      <c r="A293" s="108">
        <v>2101202</v>
      </c>
      <c r="B293" s="108" t="s">
        <v>318</v>
      </c>
      <c r="C293" s="39">
        <v>580</v>
      </c>
      <c r="D293" s="76">
        <v>570</v>
      </c>
      <c r="E293" s="76">
        <v>-10.0766</v>
      </c>
      <c r="F293" s="76">
        <v>0.0765999999999991</v>
      </c>
      <c r="G293" s="137">
        <v>570</v>
      </c>
      <c r="H293" s="136">
        <f t="shared" si="6"/>
        <v>1</v>
      </c>
      <c r="I293"/>
    </row>
    <row r="294" s="118" customFormat="1" ht="13.8" customHeight="1" spans="1:9">
      <c r="A294" s="108">
        <v>21013</v>
      </c>
      <c r="B294" s="108" t="s">
        <v>319</v>
      </c>
      <c r="C294" s="39">
        <v>16</v>
      </c>
      <c r="D294" s="76">
        <v>18</v>
      </c>
      <c r="E294" s="76">
        <v>2</v>
      </c>
      <c r="F294" s="76">
        <v>0</v>
      </c>
      <c r="G294" s="137">
        <f t="shared" si="7"/>
        <v>18</v>
      </c>
      <c r="H294" s="136">
        <f t="shared" si="6"/>
        <v>1</v>
      </c>
      <c r="I294"/>
    </row>
    <row r="295" s="118" customFormat="1" ht="13.8" customHeight="1" spans="1:9">
      <c r="A295" s="108">
        <v>2101301</v>
      </c>
      <c r="B295" s="108" t="s">
        <v>320</v>
      </c>
      <c r="C295" s="39">
        <v>16</v>
      </c>
      <c r="D295" s="76">
        <v>18</v>
      </c>
      <c r="E295" s="76">
        <v>2</v>
      </c>
      <c r="F295" s="76">
        <v>0</v>
      </c>
      <c r="G295" s="137">
        <v>18</v>
      </c>
      <c r="H295" s="136">
        <f t="shared" si="6"/>
        <v>1</v>
      </c>
      <c r="I295"/>
    </row>
    <row r="296" s="118" customFormat="1" ht="13.8" customHeight="1" spans="1:9">
      <c r="A296" s="108">
        <v>21014</v>
      </c>
      <c r="B296" s="108" t="s">
        <v>321</v>
      </c>
      <c r="C296" s="39">
        <v>22</v>
      </c>
      <c r="D296" s="76">
        <v>17</v>
      </c>
      <c r="E296" s="76">
        <v>-5</v>
      </c>
      <c r="F296" s="76">
        <v>0</v>
      </c>
      <c r="G296" s="137">
        <f t="shared" si="7"/>
        <v>17</v>
      </c>
      <c r="H296" s="136">
        <f t="shared" si="6"/>
        <v>1</v>
      </c>
      <c r="I296"/>
    </row>
    <row r="297" s="118" customFormat="1" ht="13.8" customHeight="1" spans="1:9">
      <c r="A297" s="108">
        <v>2101401</v>
      </c>
      <c r="B297" s="108" t="s">
        <v>322</v>
      </c>
      <c r="C297" s="39">
        <v>22</v>
      </c>
      <c r="D297" s="76">
        <v>17</v>
      </c>
      <c r="E297" s="76">
        <v>-5</v>
      </c>
      <c r="F297" s="76">
        <v>0</v>
      </c>
      <c r="G297" s="137">
        <v>17</v>
      </c>
      <c r="H297" s="136">
        <f t="shared" si="6"/>
        <v>1</v>
      </c>
      <c r="I297"/>
    </row>
    <row r="298" s="118" customFormat="1" ht="13.8" customHeight="1" spans="1:9">
      <c r="A298" s="108">
        <v>21015</v>
      </c>
      <c r="B298" s="108" t="s">
        <v>323</v>
      </c>
      <c r="C298" s="39">
        <v>124</v>
      </c>
      <c r="D298" s="76">
        <v>131</v>
      </c>
      <c r="E298" s="76">
        <v>7.112788</v>
      </c>
      <c r="F298" s="76">
        <v>-0.112787999999998</v>
      </c>
      <c r="G298" s="137">
        <f>SUM(G299:G304)</f>
        <v>139</v>
      </c>
      <c r="H298" s="136">
        <f t="shared" si="6"/>
        <v>1.06106870229008</v>
      </c>
      <c r="I298"/>
    </row>
    <row r="299" s="118" customFormat="1" ht="13.8" customHeight="1" spans="1:9">
      <c r="A299" s="108">
        <v>2101501</v>
      </c>
      <c r="B299" s="108" t="s">
        <v>97</v>
      </c>
      <c r="C299" s="39">
        <v>33</v>
      </c>
      <c r="D299" s="76">
        <v>33</v>
      </c>
      <c r="E299" s="76">
        <v>-0.213925</v>
      </c>
      <c r="F299" s="76">
        <v>0.213925</v>
      </c>
      <c r="G299" s="137">
        <v>35</v>
      </c>
      <c r="H299" s="136">
        <f t="shared" si="6"/>
        <v>1.06060606060606</v>
      </c>
      <c r="I299"/>
    </row>
    <row r="300" s="118" customFormat="1" ht="13.8" customHeight="1" spans="1:9">
      <c r="A300" s="108">
        <v>2101502</v>
      </c>
      <c r="B300" s="108" t="s">
        <v>98</v>
      </c>
      <c r="C300" s="39">
        <v>6</v>
      </c>
      <c r="D300" s="76">
        <v>6</v>
      </c>
      <c r="E300" s="76">
        <v>-0.2555</v>
      </c>
      <c r="F300" s="76">
        <v>0.2555</v>
      </c>
      <c r="G300" s="137">
        <v>6</v>
      </c>
      <c r="H300" s="136">
        <f t="shared" si="6"/>
        <v>1</v>
      </c>
      <c r="I300"/>
    </row>
    <row r="301" s="118" customFormat="1" ht="13.8" customHeight="1" spans="1:9">
      <c r="A301" s="108">
        <v>2101505</v>
      </c>
      <c r="B301" s="108" t="s">
        <v>324</v>
      </c>
      <c r="C301" s="39"/>
      <c r="D301" s="76">
        <v>7</v>
      </c>
      <c r="E301" s="76">
        <v>7</v>
      </c>
      <c r="F301" s="76">
        <v>0</v>
      </c>
      <c r="G301" s="137">
        <v>5</v>
      </c>
      <c r="H301" s="136">
        <f t="shared" si="6"/>
        <v>0.714285714285714</v>
      </c>
      <c r="I301"/>
    </row>
    <row r="302" s="118" customFormat="1" ht="13.8" customHeight="1" spans="1:9">
      <c r="A302" s="108">
        <v>2101506</v>
      </c>
      <c r="B302" s="108" t="s">
        <v>325</v>
      </c>
      <c r="C302" s="39">
        <v>8</v>
      </c>
      <c r="D302" s="76">
        <v>7</v>
      </c>
      <c r="E302" s="76">
        <v>-0.601</v>
      </c>
      <c r="F302" s="76">
        <v>-0.399</v>
      </c>
      <c r="G302" s="137">
        <v>7</v>
      </c>
      <c r="H302" s="136">
        <f t="shared" si="6"/>
        <v>1</v>
      </c>
      <c r="I302"/>
    </row>
    <row r="303" s="118" customFormat="1" ht="13.8" customHeight="1" spans="1:9">
      <c r="A303" s="108">
        <v>2101550</v>
      </c>
      <c r="B303" s="108" t="s">
        <v>326</v>
      </c>
      <c r="C303" s="39">
        <v>77</v>
      </c>
      <c r="D303" s="76">
        <v>78</v>
      </c>
      <c r="E303" s="76">
        <v>1.183213</v>
      </c>
      <c r="F303" s="76">
        <v>-0.183212999999999</v>
      </c>
      <c r="G303" s="137">
        <v>84</v>
      </c>
      <c r="H303" s="136">
        <f t="shared" si="6"/>
        <v>1.07692307692308</v>
      </c>
      <c r="I303"/>
    </row>
    <row r="304" s="118" customFormat="1" ht="13.8" customHeight="1" spans="1:9">
      <c r="A304" s="108">
        <v>2101599</v>
      </c>
      <c r="B304" s="108" t="s">
        <v>327</v>
      </c>
      <c r="C304" s="39"/>
      <c r="D304" s="76">
        <v>0</v>
      </c>
      <c r="E304" s="76"/>
      <c r="F304" s="76"/>
      <c r="G304" s="137">
        <v>2</v>
      </c>
      <c r="H304" s="136"/>
      <c r="I304"/>
    </row>
    <row r="305" s="118" customFormat="1" ht="13.8" customHeight="1" spans="1:9">
      <c r="A305" s="108">
        <v>21016</v>
      </c>
      <c r="B305" s="108" t="s">
        <v>328</v>
      </c>
      <c r="C305" s="39">
        <v>1</v>
      </c>
      <c r="D305" s="76">
        <v>1</v>
      </c>
      <c r="E305" s="76">
        <v>0</v>
      </c>
      <c r="F305" s="76">
        <v>0</v>
      </c>
      <c r="G305" s="137">
        <f>SUM(G306)</f>
        <v>1</v>
      </c>
      <c r="H305" s="136">
        <f t="shared" ref="H305:H342" si="8">IF(G305="","",G305/D305)</f>
        <v>1</v>
      </c>
      <c r="I305"/>
    </row>
    <row r="306" s="118" customFormat="1" ht="13.8" customHeight="1" spans="1:9">
      <c r="A306" s="108">
        <v>2101601</v>
      </c>
      <c r="B306" s="108" t="s">
        <v>329</v>
      </c>
      <c r="C306" s="39">
        <v>1</v>
      </c>
      <c r="D306" s="76">
        <v>1</v>
      </c>
      <c r="E306" s="76">
        <v>0</v>
      </c>
      <c r="F306" s="76">
        <v>0</v>
      </c>
      <c r="G306" s="137">
        <v>1</v>
      </c>
      <c r="H306" s="136">
        <f t="shared" si="8"/>
        <v>1</v>
      </c>
      <c r="I306"/>
    </row>
    <row r="307" s="118" customFormat="1" ht="13.8" customHeight="1" spans="1:9">
      <c r="A307" s="108">
        <v>211</v>
      </c>
      <c r="B307" s="108" t="s">
        <v>330</v>
      </c>
      <c r="C307" s="39">
        <v>2937</v>
      </c>
      <c r="D307" s="76">
        <v>4030</v>
      </c>
      <c r="E307" s="76">
        <v>-1009.860905</v>
      </c>
      <c r="F307" s="76">
        <v>2102.860905</v>
      </c>
      <c r="G307" s="137">
        <f>G308+G312+G314+G319+G321+G324+G327</f>
        <v>3675</v>
      </c>
      <c r="H307" s="136">
        <f t="shared" si="8"/>
        <v>0.911910669975186</v>
      </c>
      <c r="I307"/>
    </row>
    <row r="308" s="118" customFormat="1" ht="13.8" customHeight="1" spans="1:9">
      <c r="A308" s="108">
        <v>21101</v>
      </c>
      <c r="B308" s="108" t="s">
        <v>331</v>
      </c>
      <c r="C308" s="39">
        <v>288</v>
      </c>
      <c r="D308" s="76">
        <v>372</v>
      </c>
      <c r="E308" s="76">
        <v>83.598</v>
      </c>
      <c r="F308" s="76">
        <v>0.401999999999987</v>
      </c>
      <c r="G308" s="137">
        <f>SUM(G309:G311)</f>
        <v>345</v>
      </c>
      <c r="H308" s="136">
        <f t="shared" si="8"/>
        <v>0.92741935483871</v>
      </c>
      <c r="I308"/>
    </row>
    <row r="309" s="118" customFormat="1" ht="13.8" customHeight="1" spans="1:9">
      <c r="A309" s="108">
        <v>2110101</v>
      </c>
      <c r="B309" s="108" t="s">
        <v>97</v>
      </c>
      <c r="C309" s="39">
        <v>26</v>
      </c>
      <c r="D309" s="76">
        <v>71</v>
      </c>
      <c r="E309" s="76">
        <v>44.56</v>
      </c>
      <c r="F309" s="76">
        <v>0.439999999999998</v>
      </c>
      <c r="G309" s="137">
        <v>71</v>
      </c>
      <c r="H309" s="136">
        <f t="shared" si="8"/>
        <v>1</v>
      </c>
      <c r="I309"/>
    </row>
    <row r="310" s="118" customFormat="1" ht="13.8" customHeight="1" spans="1:9">
      <c r="A310" s="108">
        <v>2110102</v>
      </c>
      <c r="B310" s="108" t="s">
        <v>98</v>
      </c>
      <c r="C310" s="39">
        <v>194</v>
      </c>
      <c r="D310" s="76">
        <v>191</v>
      </c>
      <c r="E310" s="76">
        <v>-3.21199999999999</v>
      </c>
      <c r="F310" s="76">
        <v>0.21199999999999</v>
      </c>
      <c r="G310" s="137">
        <v>179</v>
      </c>
      <c r="H310" s="136">
        <f t="shared" si="8"/>
        <v>0.93717277486911</v>
      </c>
      <c r="I310"/>
    </row>
    <row r="311" s="118" customFormat="1" ht="13.8" customHeight="1" spans="1:9">
      <c r="A311" s="108">
        <v>2110199</v>
      </c>
      <c r="B311" s="108" t="s">
        <v>332</v>
      </c>
      <c r="C311" s="39">
        <v>68</v>
      </c>
      <c r="D311" s="76">
        <v>110</v>
      </c>
      <c r="E311" s="76">
        <v>42.25</v>
      </c>
      <c r="F311" s="76">
        <v>-0.25</v>
      </c>
      <c r="G311" s="137">
        <v>95</v>
      </c>
      <c r="H311" s="136">
        <f t="shared" si="8"/>
        <v>0.863636363636364</v>
      </c>
      <c r="I311"/>
    </row>
    <row r="312" s="118" customFormat="1" ht="13.8" customHeight="1" spans="1:9">
      <c r="A312" s="108">
        <v>21102</v>
      </c>
      <c r="B312" s="108" t="s">
        <v>333</v>
      </c>
      <c r="C312" s="39">
        <v>199</v>
      </c>
      <c r="D312" s="76">
        <v>91</v>
      </c>
      <c r="E312" s="76">
        <v>-107.63</v>
      </c>
      <c r="F312" s="76">
        <v>-0.370000000000005</v>
      </c>
      <c r="G312" s="137">
        <f>SUM(G313:G313)</f>
        <v>171</v>
      </c>
      <c r="H312" s="136">
        <f t="shared" si="8"/>
        <v>1.87912087912088</v>
      </c>
      <c r="I312"/>
    </row>
    <row r="313" s="118" customFormat="1" ht="13.8" customHeight="1" spans="1:9">
      <c r="A313" s="108">
        <v>2110299</v>
      </c>
      <c r="B313" s="108" t="s">
        <v>334</v>
      </c>
      <c r="C313" s="39">
        <v>199</v>
      </c>
      <c r="D313" s="76">
        <v>91</v>
      </c>
      <c r="E313" s="76">
        <v>-107.63</v>
      </c>
      <c r="F313" s="76">
        <v>-0.370000000000005</v>
      </c>
      <c r="G313" s="137">
        <v>171</v>
      </c>
      <c r="H313" s="136">
        <f t="shared" si="8"/>
        <v>1.87912087912088</v>
      </c>
      <c r="I313"/>
    </row>
    <row r="314" s="118" customFormat="1" ht="13.8" customHeight="1" spans="1:9">
      <c r="A314" s="108">
        <v>21103</v>
      </c>
      <c r="B314" s="108" t="s">
        <v>335</v>
      </c>
      <c r="C314" s="39">
        <v>2264</v>
      </c>
      <c r="D314" s="76">
        <v>3376</v>
      </c>
      <c r="E314" s="76">
        <v>-935.374955</v>
      </c>
      <c r="F314" s="76">
        <v>2047.374955</v>
      </c>
      <c r="G314" s="137">
        <f>SUM(G315:G318)</f>
        <v>3016</v>
      </c>
      <c r="H314" s="136">
        <f t="shared" si="8"/>
        <v>0.893364928909953</v>
      </c>
      <c r="I314"/>
    </row>
    <row r="315" s="118" customFormat="1" ht="13.8" customHeight="1" spans="1:9">
      <c r="A315" s="108">
        <v>2110301</v>
      </c>
      <c r="B315" s="108" t="s">
        <v>336</v>
      </c>
      <c r="C315" s="39">
        <v>1407</v>
      </c>
      <c r="D315" s="76">
        <v>3345</v>
      </c>
      <c r="E315" s="76">
        <v>-108.874955</v>
      </c>
      <c r="F315" s="76">
        <v>2046.874955</v>
      </c>
      <c r="G315" s="137">
        <v>2985</v>
      </c>
      <c r="H315" s="136">
        <f t="shared" si="8"/>
        <v>0.89237668161435</v>
      </c>
      <c r="I315"/>
    </row>
    <row r="316" s="118" customFormat="1" ht="13.8" customHeight="1" spans="1:9">
      <c r="A316" s="108">
        <v>2110302</v>
      </c>
      <c r="B316" s="108" t="s">
        <v>337</v>
      </c>
      <c r="C316" s="39">
        <v>840</v>
      </c>
      <c r="D316" s="76">
        <v>14</v>
      </c>
      <c r="E316" s="76">
        <v>-826.5</v>
      </c>
      <c r="F316" s="76">
        <v>0.5</v>
      </c>
      <c r="G316" s="137">
        <v>14</v>
      </c>
      <c r="H316" s="136">
        <f t="shared" si="8"/>
        <v>1</v>
      </c>
      <c r="I316"/>
    </row>
    <row r="317" s="118" customFormat="1" ht="13.8" customHeight="1" spans="1:9">
      <c r="A317" s="108">
        <v>2110303</v>
      </c>
      <c r="B317" s="108" t="s">
        <v>338</v>
      </c>
      <c r="C317" s="39">
        <v>7</v>
      </c>
      <c r="D317" s="76">
        <v>7</v>
      </c>
      <c r="E317" s="76">
        <v>0</v>
      </c>
      <c r="F317" s="76">
        <v>0</v>
      </c>
      <c r="G317" s="137">
        <v>7</v>
      </c>
      <c r="H317" s="136">
        <f t="shared" si="8"/>
        <v>1</v>
      </c>
      <c r="I317"/>
    </row>
    <row r="318" s="118" customFormat="1" ht="13.8" customHeight="1" spans="1:9">
      <c r="A318" s="108">
        <v>2110399</v>
      </c>
      <c r="B318" s="108" t="s">
        <v>339</v>
      </c>
      <c r="C318" s="39">
        <v>10</v>
      </c>
      <c r="D318" s="76">
        <v>10</v>
      </c>
      <c r="E318" s="76">
        <v>0</v>
      </c>
      <c r="F318" s="76">
        <v>0</v>
      </c>
      <c r="G318" s="137">
        <v>10</v>
      </c>
      <c r="H318" s="136">
        <f t="shared" si="8"/>
        <v>1</v>
      </c>
      <c r="I318"/>
    </row>
    <row r="319" s="118" customFormat="1" ht="13.8" customHeight="1" spans="1:9">
      <c r="A319" s="108">
        <v>21104</v>
      </c>
      <c r="B319" s="108" t="s">
        <v>340</v>
      </c>
      <c r="C319" s="39">
        <v>15</v>
      </c>
      <c r="D319" s="76">
        <v>30</v>
      </c>
      <c r="E319" s="76">
        <v>-15</v>
      </c>
      <c r="F319" s="76">
        <v>30</v>
      </c>
      <c r="G319" s="137">
        <f>SUM(G320)</f>
        <v>0</v>
      </c>
      <c r="H319" s="136">
        <f t="shared" si="8"/>
        <v>0</v>
      </c>
      <c r="I319"/>
    </row>
    <row r="320" s="118" customFormat="1" ht="13.8" customHeight="1" spans="1:9">
      <c r="A320" s="108">
        <v>2110402</v>
      </c>
      <c r="B320" s="108" t="s">
        <v>341</v>
      </c>
      <c r="C320" s="39"/>
      <c r="D320" s="76">
        <v>30</v>
      </c>
      <c r="E320" s="76">
        <v>0</v>
      </c>
      <c r="F320" s="76">
        <v>30</v>
      </c>
      <c r="G320" s="137"/>
      <c r="H320" s="136" t="str">
        <f t="shared" si="8"/>
        <v/>
      </c>
      <c r="I320"/>
    </row>
    <row r="321" s="118" customFormat="1" ht="13.8" customHeight="1" spans="1:9">
      <c r="A321" s="108">
        <v>21106</v>
      </c>
      <c r="B321" s="108" t="s">
        <v>342</v>
      </c>
      <c r="C321" s="39">
        <v>102</v>
      </c>
      <c r="D321" s="76">
        <v>78</v>
      </c>
      <c r="E321" s="76">
        <v>-74.53835</v>
      </c>
      <c r="F321" s="76">
        <v>50.53835</v>
      </c>
      <c r="G321" s="137">
        <f>SUM(G322:G323)</f>
        <v>27</v>
      </c>
      <c r="H321" s="136">
        <f t="shared" si="8"/>
        <v>0.346153846153846</v>
      </c>
      <c r="I321"/>
    </row>
    <row r="322" s="118" customFormat="1" ht="13.8" customHeight="1" spans="1:9">
      <c r="A322" s="108">
        <v>2110602</v>
      </c>
      <c r="B322" s="108" t="s">
        <v>343</v>
      </c>
      <c r="C322" s="39">
        <v>102</v>
      </c>
      <c r="D322" s="76">
        <v>78</v>
      </c>
      <c r="E322" s="76">
        <v>-74.53835</v>
      </c>
      <c r="F322" s="76">
        <v>50.53835</v>
      </c>
      <c r="G322" s="137">
        <v>27</v>
      </c>
      <c r="H322" s="136">
        <f t="shared" si="8"/>
        <v>0.346153846153846</v>
      </c>
      <c r="I322"/>
    </row>
    <row r="323" s="118" customFormat="1" ht="13.8" customHeight="1" spans="1:9">
      <c r="A323" s="108">
        <v>2110699</v>
      </c>
      <c r="B323" s="108" t="s">
        <v>344</v>
      </c>
      <c r="C323" s="39"/>
      <c r="D323" s="76">
        <v>0</v>
      </c>
      <c r="E323" s="76"/>
      <c r="F323" s="76"/>
      <c r="G323" s="137"/>
      <c r="H323" s="136" t="str">
        <f t="shared" si="8"/>
        <v/>
      </c>
      <c r="I323"/>
    </row>
    <row r="324" s="118" customFormat="1" ht="13.8" customHeight="1" spans="1:9">
      <c r="A324" s="108">
        <v>21111</v>
      </c>
      <c r="B324" s="108" t="s">
        <v>345</v>
      </c>
      <c r="C324" s="39">
        <v>34</v>
      </c>
      <c r="D324" s="76">
        <v>81</v>
      </c>
      <c r="E324" s="76">
        <v>39.0844</v>
      </c>
      <c r="F324" s="76">
        <v>7.9156</v>
      </c>
      <c r="G324" s="137">
        <f>SUM(G325:G326)</f>
        <v>81</v>
      </c>
      <c r="H324" s="136">
        <f t="shared" si="8"/>
        <v>1</v>
      </c>
      <c r="I324"/>
    </row>
    <row r="325" s="118" customFormat="1" ht="13.8" customHeight="1" spans="1:9">
      <c r="A325" s="108">
        <v>2111103</v>
      </c>
      <c r="B325" s="108" t="s">
        <v>346</v>
      </c>
      <c r="C325" s="39"/>
      <c r="D325" s="76">
        <v>51</v>
      </c>
      <c r="E325" s="76">
        <v>43.1744</v>
      </c>
      <c r="F325" s="76">
        <v>7.8256</v>
      </c>
      <c r="G325" s="137">
        <v>51</v>
      </c>
      <c r="H325" s="136">
        <f t="shared" si="8"/>
        <v>1</v>
      </c>
      <c r="I325"/>
    </row>
    <row r="326" s="118" customFormat="1" ht="13.8" customHeight="1" spans="1:9">
      <c r="A326" s="108">
        <v>2111199</v>
      </c>
      <c r="B326" s="108" t="s">
        <v>347</v>
      </c>
      <c r="C326" s="39">
        <v>34</v>
      </c>
      <c r="D326" s="76">
        <v>30</v>
      </c>
      <c r="E326" s="76">
        <v>-4.09</v>
      </c>
      <c r="F326" s="76">
        <v>0.0899999999999999</v>
      </c>
      <c r="G326" s="137">
        <v>30</v>
      </c>
      <c r="H326" s="136">
        <f t="shared" si="8"/>
        <v>1</v>
      </c>
      <c r="I326"/>
    </row>
    <row r="327" s="118" customFormat="1" ht="13.8" customHeight="1" spans="1:9">
      <c r="A327" s="108">
        <v>21199</v>
      </c>
      <c r="B327" s="108" t="s">
        <v>348</v>
      </c>
      <c r="C327" s="39">
        <v>35</v>
      </c>
      <c r="D327" s="76">
        <v>2</v>
      </c>
      <c r="E327" s="76">
        <v>0</v>
      </c>
      <c r="F327" s="76">
        <v>-33</v>
      </c>
      <c r="G327" s="137">
        <f>SUM(G328)</f>
        <v>35</v>
      </c>
      <c r="H327" s="136">
        <f t="shared" si="8"/>
        <v>17.5</v>
      </c>
      <c r="I327"/>
    </row>
    <row r="328" s="118" customFormat="1" ht="13.8" customHeight="1" spans="1:9">
      <c r="A328" s="108">
        <v>2119901</v>
      </c>
      <c r="B328" s="108" t="s">
        <v>348</v>
      </c>
      <c r="C328" s="39">
        <v>35</v>
      </c>
      <c r="D328" s="76">
        <v>35</v>
      </c>
      <c r="E328" s="76">
        <v>0</v>
      </c>
      <c r="F328" s="76">
        <v>0</v>
      </c>
      <c r="G328" s="137">
        <v>35</v>
      </c>
      <c r="H328" s="136">
        <f t="shared" si="8"/>
        <v>1</v>
      </c>
      <c r="I328"/>
    </row>
    <row r="329" s="118" customFormat="1" ht="13.8" customHeight="1" spans="1:9">
      <c r="A329" s="108">
        <v>212</v>
      </c>
      <c r="B329" s="108" t="s">
        <v>349</v>
      </c>
      <c r="C329" s="39">
        <v>8748</v>
      </c>
      <c r="D329" s="76">
        <v>10769</v>
      </c>
      <c r="E329" s="76">
        <v>2487.101285</v>
      </c>
      <c r="F329" s="76">
        <v>-466.101285</v>
      </c>
      <c r="G329" s="137">
        <f>G330+G336+G338+G341+G343</f>
        <v>12442</v>
      </c>
      <c r="H329" s="136">
        <f t="shared" si="8"/>
        <v>1.15535332899991</v>
      </c>
      <c r="I329"/>
    </row>
    <row r="330" s="118" customFormat="1" ht="13.8" customHeight="1" spans="1:9">
      <c r="A330" s="108">
        <v>21201</v>
      </c>
      <c r="B330" s="108" t="s">
        <v>350</v>
      </c>
      <c r="C330" s="39">
        <v>1054</v>
      </c>
      <c r="D330" s="76">
        <v>887</v>
      </c>
      <c r="E330" s="76">
        <v>-166.813791</v>
      </c>
      <c r="F330" s="76">
        <v>-0.186209000000019</v>
      </c>
      <c r="G330" s="137">
        <f>SUM(G331:G335)</f>
        <v>832</v>
      </c>
      <c r="H330" s="136">
        <f t="shared" si="8"/>
        <v>0.937993235625705</v>
      </c>
      <c r="I330"/>
    </row>
    <row r="331" s="118" customFormat="1" ht="13.8" customHeight="1" spans="1:9">
      <c r="A331" s="108">
        <v>2120101</v>
      </c>
      <c r="B331" s="108" t="s">
        <v>97</v>
      </c>
      <c r="C331" s="39">
        <v>545</v>
      </c>
      <c r="D331" s="76">
        <v>520</v>
      </c>
      <c r="E331" s="76">
        <v>-24.750051</v>
      </c>
      <c r="F331" s="76">
        <v>-0.249948999999987</v>
      </c>
      <c r="G331" s="137">
        <v>585</v>
      </c>
      <c r="H331" s="136">
        <f t="shared" si="8"/>
        <v>1.125</v>
      </c>
      <c r="I331"/>
    </row>
    <row r="332" s="118" customFormat="1" ht="13.8" customHeight="1" spans="1:9">
      <c r="A332" s="108">
        <v>2120102</v>
      </c>
      <c r="B332" s="108" t="s">
        <v>98</v>
      </c>
      <c r="C332" s="39">
        <v>266</v>
      </c>
      <c r="D332" s="76">
        <v>192</v>
      </c>
      <c r="E332" s="76">
        <v>-73.918</v>
      </c>
      <c r="F332" s="76">
        <v>-0.0819999999999936</v>
      </c>
      <c r="G332" s="137">
        <v>120</v>
      </c>
      <c r="H332" s="136">
        <f t="shared" si="8"/>
        <v>0.625</v>
      </c>
      <c r="I332"/>
    </row>
    <row r="333" s="118" customFormat="1" ht="13.8" customHeight="1" spans="1:9">
      <c r="A333" s="108">
        <v>2120104</v>
      </c>
      <c r="B333" s="108" t="s">
        <v>351</v>
      </c>
      <c r="C333" s="39">
        <v>166</v>
      </c>
      <c r="D333" s="76">
        <v>100</v>
      </c>
      <c r="E333" s="76">
        <v>-66.47</v>
      </c>
      <c r="F333" s="76">
        <v>0.469999999999999</v>
      </c>
      <c r="G333" s="137">
        <v>48</v>
      </c>
      <c r="H333" s="136">
        <f t="shared" si="8"/>
        <v>0.48</v>
      </c>
      <c r="I333"/>
    </row>
    <row r="334" s="118" customFormat="1" ht="13.8" customHeight="1" spans="1:9">
      <c r="A334" s="108">
        <v>2120106</v>
      </c>
      <c r="B334" s="108" t="s">
        <v>352</v>
      </c>
      <c r="C334" s="39">
        <v>15</v>
      </c>
      <c r="D334" s="76">
        <v>15</v>
      </c>
      <c r="E334" s="76">
        <v>0</v>
      </c>
      <c r="F334" s="76">
        <v>0</v>
      </c>
      <c r="G334" s="137">
        <v>15</v>
      </c>
      <c r="H334" s="136">
        <f t="shared" si="8"/>
        <v>1</v>
      </c>
      <c r="I334"/>
    </row>
    <row r="335" s="118" customFormat="1" ht="13.8" customHeight="1" spans="1:9">
      <c r="A335" s="108">
        <v>2120109</v>
      </c>
      <c r="B335" s="108" t="s">
        <v>353</v>
      </c>
      <c r="C335" s="39">
        <v>62</v>
      </c>
      <c r="D335" s="76">
        <v>60</v>
      </c>
      <c r="E335" s="76">
        <v>-1.67574</v>
      </c>
      <c r="F335" s="76">
        <v>-0.324259999999999</v>
      </c>
      <c r="G335" s="137">
        <v>64</v>
      </c>
      <c r="H335" s="136">
        <f t="shared" si="8"/>
        <v>1.06666666666667</v>
      </c>
      <c r="I335"/>
    </row>
    <row r="336" s="118" customFormat="1" ht="13.8" customHeight="1" spans="1:9">
      <c r="A336" s="108">
        <v>21202</v>
      </c>
      <c r="B336" s="108" t="s">
        <v>354</v>
      </c>
      <c r="C336" s="39">
        <v>367</v>
      </c>
      <c r="D336" s="76">
        <v>393</v>
      </c>
      <c r="E336" s="76">
        <v>25.696854</v>
      </c>
      <c r="F336" s="76">
        <v>0.303145999999998</v>
      </c>
      <c r="G336" s="137">
        <f>SUM(G337)</f>
        <v>433</v>
      </c>
      <c r="H336" s="136">
        <f t="shared" si="8"/>
        <v>1.10178117048346</v>
      </c>
      <c r="I336"/>
    </row>
    <row r="337" s="118" customFormat="1" ht="13.8" customHeight="1" spans="1:9">
      <c r="A337" s="108">
        <v>2120201</v>
      </c>
      <c r="B337" s="108" t="s">
        <v>354</v>
      </c>
      <c r="C337" s="39">
        <v>367</v>
      </c>
      <c r="D337" s="76">
        <v>393</v>
      </c>
      <c r="E337" s="76">
        <v>25.696854</v>
      </c>
      <c r="F337" s="76">
        <v>0.303145999999998</v>
      </c>
      <c r="G337" s="137">
        <v>433</v>
      </c>
      <c r="H337" s="136">
        <f t="shared" si="8"/>
        <v>1.10178117048346</v>
      </c>
      <c r="I337"/>
    </row>
    <row r="338" s="118" customFormat="1" ht="13.8" customHeight="1" spans="1:9">
      <c r="A338" s="108">
        <v>21203</v>
      </c>
      <c r="B338" s="108" t="s">
        <v>355</v>
      </c>
      <c r="C338" s="39">
        <v>3895</v>
      </c>
      <c r="D338" s="76">
        <v>7774</v>
      </c>
      <c r="E338" s="76">
        <v>3826.590822</v>
      </c>
      <c r="F338" s="76">
        <v>52.4091779999999</v>
      </c>
      <c r="G338" s="137">
        <f>SUM(G339:G340)</f>
        <v>7712</v>
      </c>
      <c r="H338" s="136">
        <f t="shared" si="8"/>
        <v>0.992024697710316</v>
      </c>
      <c r="I338"/>
    </row>
    <row r="339" s="118" customFormat="1" ht="13.8" customHeight="1" spans="1:9">
      <c r="A339" s="119">
        <v>2120303</v>
      </c>
      <c r="B339" s="119" t="s">
        <v>356</v>
      </c>
      <c r="C339" s="20">
        <v>2698</v>
      </c>
      <c r="D339" s="20">
        <v>5855</v>
      </c>
      <c r="E339" s="76">
        <v>3157.265246</v>
      </c>
      <c r="F339" s="76">
        <v>-0.265245999999934</v>
      </c>
      <c r="G339" s="137">
        <v>6331</v>
      </c>
      <c r="H339" s="136">
        <f t="shared" si="8"/>
        <v>1.08129803586678</v>
      </c>
      <c r="I339"/>
    </row>
    <row r="340" s="118" customFormat="1" ht="13.8" customHeight="1" spans="1:9">
      <c r="A340" s="108">
        <v>2120399</v>
      </c>
      <c r="B340" s="108" t="s">
        <v>357</v>
      </c>
      <c r="C340" s="39">
        <v>1197</v>
      </c>
      <c r="D340" s="39">
        <v>1679</v>
      </c>
      <c r="E340" s="76">
        <v>669.325576</v>
      </c>
      <c r="F340" s="76">
        <v>-187.325576</v>
      </c>
      <c r="G340" s="137">
        <v>1381</v>
      </c>
      <c r="H340" s="136">
        <f t="shared" si="8"/>
        <v>0.82251340083383</v>
      </c>
      <c r="I340"/>
    </row>
    <row r="341" s="118" customFormat="1" ht="13.8" customHeight="1" spans="1:9">
      <c r="A341" s="108">
        <v>21205</v>
      </c>
      <c r="B341" s="108" t="s">
        <v>358</v>
      </c>
      <c r="C341" s="39">
        <v>3432</v>
      </c>
      <c r="D341" s="39">
        <v>1715</v>
      </c>
      <c r="E341" s="76">
        <v>-1198.3726</v>
      </c>
      <c r="F341" s="76">
        <v>-518.6274</v>
      </c>
      <c r="G341" s="137">
        <f>SUM(G342)</f>
        <v>2846</v>
      </c>
      <c r="H341" s="136">
        <f t="shared" si="8"/>
        <v>1.65947521865889</v>
      </c>
      <c r="I341"/>
    </row>
    <row r="342" s="118" customFormat="1" ht="13.8" customHeight="1" spans="1:9">
      <c r="A342" s="108">
        <v>2120501</v>
      </c>
      <c r="B342" s="108" t="s">
        <v>358</v>
      </c>
      <c r="C342" s="39">
        <v>3432</v>
      </c>
      <c r="D342" s="39">
        <v>1196</v>
      </c>
      <c r="E342" s="76">
        <v>-1198.3726</v>
      </c>
      <c r="F342" s="76">
        <v>-1037.6274</v>
      </c>
      <c r="G342" s="137">
        <v>2846</v>
      </c>
      <c r="H342" s="136">
        <f t="shared" si="8"/>
        <v>2.37959866220736</v>
      </c>
      <c r="I342"/>
    </row>
    <row r="343" s="118" customFormat="1" ht="13.8" customHeight="1" spans="1:9">
      <c r="A343" s="108">
        <v>21299</v>
      </c>
      <c r="B343" s="108" t="s">
        <v>359</v>
      </c>
      <c r="C343" s="39"/>
      <c r="D343" s="39">
        <v>0</v>
      </c>
      <c r="E343" s="76"/>
      <c r="F343" s="76"/>
      <c r="G343" s="137">
        <f>SUM(G344:G344)</f>
        <v>619</v>
      </c>
      <c r="H343" s="136"/>
      <c r="I343"/>
    </row>
    <row r="344" s="118" customFormat="1" ht="13.8" customHeight="1" spans="1:9">
      <c r="A344" s="108">
        <v>2129901</v>
      </c>
      <c r="B344" s="108" t="s">
        <v>359</v>
      </c>
      <c r="C344" s="39"/>
      <c r="D344" s="39">
        <v>0</v>
      </c>
      <c r="E344" s="76"/>
      <c r="F344" s="76"/>
      <c r="G344" s="137">
        <v>619</v>
      </c>
      <c r="H344" s="136"/>
      <c r="I344"/>
    </row>
    <row r="345" s="118" customFormat="1" ht="13.8" customHeight="1" spans="1:9">
      <c r="A345" s="108">
        <v>213</v>
      </c>
      <c r="B345" s="108" t="s">
        <v>360</v>
      </c>
      <c r="C345" s="39">
        <v>4786</v>
      </c>
      <c r="D345" s="39">
        <v>8903</v>
      </c>
      <c r="E345" s="76">
        <v>3953.606377</v>
      </c>
      <c r="F345" s="76">
        <v>163.393623</v>
      </c>
      <c r="G345" s="137">
        <f>G346+G357+G366+G374+G379+G382</f>
        <v>5376</v>
      </c>
      <c r="H345" s="136">
        <f t="shared" ref="H345:H398" si="9">IF(G345="","",G345/D345)</f>
        <v>0.603841401774683</v>
      </c>
      <c r="I345"/>
    </row>
    <row r="346" s="118" customFormat="1" ht="13.8" customHeight="1" spans="1:9">
      <c r="A346" s="108">
        <v>21301</v>
      </c>
      <c r="B346" s="108" t="s">
        <v>361</v>
      </c>
      <c r="C346" s="39">
        <v>2209</v>
      </c>
      <c r="D346" s="39">
        <v>6506</v>
      </c>
      <c r="E346" s="76">
        <v>4251.059586</v>
      </c>
      <c r="F346" s="76">
        <v>45.9404139999997</v>
      </c>
      <c r="G346" s="137">
        <f>SUM(G347:G356)</f>
        <v>2985</v>
      </c>
      <c r="H346" s="136">
        <f t="shared" si="9"/>
        <v>0.458807254841685</v>
      </c>
      <c r="I346"/>
    </row>
    <row r="347" s="118" customFormat="1" ht="13.8" customHeight="1" spans="1:9">
      <c r="A347" s="108">
        <v>2130101</v>
      </c>
      <c r="B347" s="108" t="s">
        <v>97</v>
      </c>
      <c r="C347" s="39">
        <v>543</v>
      </c>
      <c r="D347" s="39">
        <v>601</v>
      </c>
      <c r="E347" s="76">
        <v>58.470386</v>
      </c>
      <c r="F347" s="76">
        <v>-0.470385999999991</v>
      </c>
      <c r="G347" s="137">
        <v>665</v>
      </c>
      <c r="H347" s="136">
        <f t="shared" si="9"/>
        <v>1.10648918469218</v>
      </c>
      <c r="I347"/>
    </row>
    <row r="348" s="118" customFormat="1" ht="13.8" customHeight="1" spans="1:9">
      <c r="A348" s="108">
        <v>2130102</v>
      </c>
      <c r="B348" s="108" t="s">
        <v>98</v>
      </c>
      <c r="C348" s="39">
        <v>72</v>
      </c>
      <c r="D348" s="39">
        <v>35</v>
      </c>
      <c r="E348" s="76">
        <v>-37.1888</v>
      </c>
      <c r="F348" s="76">
        <v>0.188800000000001</v>
      </c>
      <c r="G348" s="137">
        <v>32</v>
      </c>
      <c r="H348" s="136">
        <f t="shared" si="9"/>
        <v>0.914285714285714</v>
      </c>
      <c r="I348"/>
    </row>
    <row r="349" s="118" customFormat="1" ht="13.8" customHeight="1" spans="1:9">
      <c r="A349" s="108">
        <v>2130106</v>
      </c>
      <c r="B349" s="108" t="s">
        <v>362</v>
      </c>
      <c r="C349" s="39">
        <v>1</v>
      </c>
      <c r="D349" s="39">
        <v>165</v>
      </c>
      <c r="E349" s="76">
        <v>163.5292</v>
      </c>
      <c r="F349" s="76">
        <v>0.470799999999997</v>
      </c>
      <c r="G349" s="137">
        <v>50</v>
      </c>
      <c r="H349" s="136">
        <f t="shared" si="9"/>
        <v>0.303030303030303</v>
      </c>
      <c r="I349"/>
    </row>
    <row r="350" s="118" customFormat="1" ht="13.8" customHeight="1" spans="1:9">
      <c r="A350" s="108">
        <v>2130108</v>
      </c>
      <c r="B350" s="108" t="s">
        <v>363</v>
      </c>
      <c r="C350" s="39">
        <v>39</v>
      </c>
      <c r="D350" s="39">
        <v>165</v>
      </c>
      <c r="E350" s="76">
        <v>126.263</v>
      </c>
      <c r="F350" s="76">
        <v>-0.263000000000005</v>
      </c>
      <c r="G350" s="137">
        <v>160</v>
      </c>
      <c r="H350" s="136">
        <f t="shared" si="9"/>
        <v>0.96969696969697</v>
      </c>
      <c r="I350"/>
    </row>
    <row r="351" s="118" customFormat="1" ht="13.8" customHeight="1" spans="1:9">
      <c r="A351" s="108">
        <v>2130109</v>
      </c>
      <c r="B351" s="108" t="s">
        <v>364</v>
      </c>
      <c r="C351" s="39">
        <v>2</v>
      </c>
      <c r="D351" s="39">
        <v>4</v>
      </c>
      <c r="E351" s="76">
        <v>2</v>
      </c>
      <c r="F351" s="76">
        <v>0</v>
      </c>
      <c r="G351" s="137">
        <v>4</v>
      </c>
      <c r="H351" s="136">
        <f t="shared" si="9"/>
        <v>1</v>
      </c>
      <c r="I351"/>
    </row>
    <row r="352" s="118" customFormat="1" ht="13.8" customHeight="1" spans="1:9">
      <c r="A352" s="108">
        <v>2130122</v>
      </c>
      <c r="B352" s="108" t="s">
        <v>365</v>
      </c>
      <c r="C352" s="39">
        <v>67</v>
      </c>
      <c r="D352" s="39">
        <v>248</v>
      </c>
      <c r="E352" s="76">
        <v>181</v>
      </c>
      <c r="F352" s="76">
        <v>0</v>
      </c>
      <c r="G352" s="137">
        <v>148</v>
      </c>
      <c r="H352" s="136">
        <f t="shared" si="9"/>
        <v>0.596774193548387</v>
      </c>
      <c r="I352"/>
    </row>
    <row r="353" s="118" customFormat="1" ht="13.8" customHeight="1" spans="1:9">
      <c r="A353" s="108">
        <v>2130124</v>
      </c>
      <c r="B353" s="108" t="s">
        <v>366</v>
      </c>
      <c r="C353" s="39">
        <v>7</v>
      </c>
      <c r="D353" s="39">
        <v>1</v>
      </c>
      <c r="E353" s="76">
        <v>-6.0615</v>
      </c>
      <c r="F353" s="76">
        <v>0.0614999999999997</v>
      </c>
      <c r="G353" s="137">
        <v>1</v>
      </c>
      <c r="H353" s="136">
        <f t="shared" si="9"/>
        <v>1</v>
      </c>
      <c r="I353"/>
    </row>
    <row r="354" s="118" customFormat="1" ht="13.8" customHeight="1" spans="1:9">
      <c r="A354" s="108">
        <v>2130126</v>
      </c>
      <c r="B354" s="108" t="s">
        <v>367</v>
      </c>
      <c r="C354" s="39">
        <v>1466</v>
      </c>
      <c r="D354" s="39">
        <v>612</v>
      </c>
      <c r="E354" s="76">
        <v>-794.3827</v>
      </c>
      <c r="F354" s="76">
        <v>-59.6173</v>
      </c>
      <c r="G354" s="137">
        <v>620</v>
      </c>
      <c r="H354" s="136">
        <f t="shared" si="9"/>
        <v>1.01307189542484</v>
      </c>
      <c r="I354"/>
    </row>
    <row r="355" s="118" customFormat="1" ht="13.8" customHeight="1" spans="1:9">
      <c r="A355" s="108">
        <v>2130135</v>
      </c>
      <c r="B355" s="108" t="s">
        <v>368</v>
      </c>
      <c r="C355" s="39"/>
      <c r="D355" s="39">
        <v>210</v>
      </c>
      <c r="E355" s="76">
        <v>210.2</v>
      </c>
      <c r="F355" s="76">
        <v>-0.199999999999989</v>
      </c>
      <c r="G355" s="137">
        <v>10</v>
      </c>
      <c r="H355" s="136">
        <f t="shared" si="9"/>
        <v>0.0476190476190476</v>
      </c>
      <c r="I355"/>
    </row>
    <row r="356" s="118" customFormat="1" ht="13.8" customHeight="1" spans="1:9">
      <c r="A356" s="108">
        <v>2130199</v>
      </c>
      <c r="B356" s="108" t="s">
        <v>369</v>
      </c>
      <c r="C356" s="39">
        <v>12</v>
      </c>
      <c r="D356" s="39">
        <v>4336</v>
      </c>
      <c r="E356" s="76">
        <v>4323.91</v>
      </c>
      <c r="F356" s="76">
        <v>0.0900000000001455</v>
      </c>
      <c r="G356" s="137">
        <v>1295</v>
      </c>
      <c r="H356" s="136">
        <f t="shared" si="9"/>
        <v>0.298662361623616</v>
      </c>
      <c r="I356"/>
    </row>
    <row r="357" s="118" customFormat="1" ht="13.8" customHeight="1" spans="1:9">
      <c r="A357" s="108">
        <v>21302</v>
      </c>
      <c r="B357" s="108" t="s">
        <v>370</v>
      </c>
      <c r="C357" s="39">
        <v>496</v>
      </c>
      <c r="D357" s="39">
        <v>282</v>
      </c>
      <c r="E357" s="76">
        <v>-189.313383</v>
      </c>
      <c r="F357" s="76">
        <v>-24.686617</v>
      </c>
      <c r="G357" s="137">
        <f>SUM(G358:G365)</f>
        <v>180</v>
      </c>
      <c r="H357" s="136">
        <f t="shared" si="9"/>
        <v>0.638297872340426</v>
      </c>
      <c r="I357"/>
    </row>
    <row r="358" s="118" customFormat="1" ht="13.8" customHeight="1" spans="1:9">
      <c r="A358" s="108">
        <v>2130201</v>
      </c>
      <c r="B358" s="108" t="s">
        <v>97</v>
      </c>
      <c r="C358" s="39">
        <v>29</v>
      </c>
      <c r="D358" s="39">
        <v>28</v>
      </c>
      <c r="E358" s="76">
        <v>-0.733449</v>
      </c>
      <c r="F358" s="76">
        <v>-0.266551</v>
      </c>
      <c r="G358" s="137">
        <v>31</v>
      </c>
      <c r="H358" s="136">
        <f t="shared" si="9"/>
        <v>1.10714285714286</v>
      </c>
      <c r="I358"/>
    </row>
    <row r="359" s="118" customFormat="1" ht="13.8" customHeight="1" spans="1:9">
      <c r="A359" s="108">
        <v>2130202</v>
      </c>
      <c r="B359" s="108" t="s">
        <v>98</v>
      </c>
      <c r="C359" s="39">
        <v>2</v>
      </c>
      <c r="D359" s="39">
        <v>2</v>
      </c>
      <c r="E359" s="76">
        <v>0</v>
      </c>
      <c r="F359" s="76">
        <v>0</v>
      </c>
      <c r="G359" s="137">
        <v>2</v>
      </c>
      <c r="H359" s="136">
        <f t="shared" si="9"/>
        <v>1</v>
      </c>
      <c r="I359"/>
    </row>
    <row r="360" s="118" customFormat="1" ht="13.8" customHeight="1" spans="1:9">
      <c r="A360" s="108">
        <v>2130205</v>
      </c>
      <c r="B360" s="108" t="s">
        <v>371</v>
      </c>
      <c r="C360" s="39">
        <v>365</v>
      </c>
      <c r="D360" s="39">
        <v>64</v>
      </c>
      <c r="E360" s="76">
        <v>-301.277434</v>
      </c>
      <c r="F360" s="76">
        <v>0.277434000000028</v>
      </c>
      <c r="G360" s="137">
        <v>54</v>
      </c>
      <c r="H360" s="136">
        <f t="shared" si="9"/>
        <v>0.84375</v>
      </c>
      <c r="I360"/>
    </row>
    <row r="361" s="118" customFormat="1" ht="13.8" customHeight="1" spans="1:9">
      <c r="A361" s="108">
        <v>2130207</v>
      </c>
      <c r="B361" s="108" t="s">
        <v>372</v>
      </c>
      <c r="C361" s="39"/>
      <c r="D361" s="39">
        <v>10</v>
      </c>
      <c r="E361" s="76">
        <v>-17.36</v>
      </c>
      <c r="F361" s="76">
        <v>27.36</v>
      </c>
      <c r="G361" s="137">
        <v>10</v>
      </c>
      <c r="H361" s="136">
        <f t="shared" si="9"/>
        <v>1</v>
      </c>
      <c r="I361"/>
    </row>
    <row r="362" s="118" customFormat="1" ht="13.8" customHeight="1" spans="1:9">
      <c r="A362" s="108">
        <v>2130209</v>
      </c>
      <c r="B362" s="108" t="s">
        <v>373</v>
      </c>
      <c r="C362" s="39">
        <v>10</v>
      </c>
      <c r="D362" s="39">
        <v>10</v>
      </c>
      <c r="E362" s="76">
        <v>-0.32</v>
      </c>
      <c r="F362" s="76">
        <v>0.32</v>
      </c>
      <c r="G362" s="137">
        <v>10</v>
      </c>
      <c r="H362" s="136">
        <f t="shared" si="9"/>
        <v>1</v>
      </c>
      <c r="I362"/>
    </row>
    <row r="363" s="118" customFormat="1" ht="13.8" customHeight="1" spans="1:9">
      <c r="A363" s="108">
        <v>2130211</v>
      </c>
      <c r="B363" s="108" t="s">
        <v>374</v>
      </c>
      <c r="C363" s="39"/>
      <c r="D363" s="39">
        <v>25</v>
      </c>
      <c r="E363" s="76">
        <v>25.2</v>
      </c>
      <c r="F363" s="76">
        <v>-0.199999999999999</v>
      </c>
      <c r="G363" s="137">
        <v>25</v>
      </c>
      <c r="H363" s="136">
        <f t="shared" si="9"/>
        <v>1</v>
      </c>
      <c r="I363"/>
    </row>
    <row r="364" s="118" customFormat="1" ht="13.8" customHeight="1" spans="1:9">
      <c r="A364" s="108">
        <v>2130234</v>
      </c>
      <c r="B364" s="108" t="s">
        <v>375</v>
      </c>
      <c r="C364" s="39">
        <v>22</v>
      </c>
      <c r="D364" s="39">
        <v>12</v>
      </c>
      <c r="E364" s="76">
        <v>-10.1225</v>
      </c>
      <c r="F364" s="76">
        <v>0.122499999999999</v>
      </c>
      <c r="G364" s="137">
        <v>12</v>
      </c>
      <c r="H364" s="136">
        <f t="shared" si="9"/>
        <v>1</v>
      </c>
      <c r="I364"/>
    </row>
    <row r="365" s="118" customFormat="1" ht="13.8" customHeight="1" spans="1:9">
      <c r="A365" s="108">
        <v>2130299</v>
      </c>
      <c r="B365" s="108" t="s">
        <v>376</v>
      </c>
      <c r="C365" s="39">
        <v>41</v>
      </c>
      <c r="D365" s="39">
        <v>33</v>
      </c>
      <c r="E365" s="76">
        <v>-4.7</v>
      </c>
      <c r="F365" s="76">
        <v>-3.3</v>
      </c>
      <c r="G365" s="137">
        <v>36</v>
      </c>
      <c r="H365" s="136">
        <f t="shared" si="9"/>
        <v>1.09090909090909</v>
      </c>
      <c r="I365"/>
    </row>
    <row r="366" s="118" customFormat="1" ht="13.8" customHeight="1" spans="1:9">
      <c r="A366" s="108">
        <v>21303</v>
      </c>
      <c r="B366" s="108" t="s">
        <v>377</v>
      </c>
      <c r="C366" s="39">
        <v>478</v>
      </c>
      <c r="D366" s="39">
        <v>600</v>
      </c>
      <c r="E366" s="76">
        <v>125.446024</v>
      </c>
      <c r="F366" s="76">
        <v>-3.44602399999999</v>
      </c>
      <c r="G366" s="137">
        <f>SUM(G367:G373)</f>
        <v>412</v>
      </c>
      <c r="H366" s="136">
        <f t="shared" si="9"/>
        <v>0.686666666666667</v>
      </c>
      <c r="I366"/>
    </row>
    <row r="367" s="118" customFormat="1" ht="13.8" customHeight="1" spans="1:9">
      <c r="A367" s="108">
        <v>2130306</v>
      </c>
      <c r="B367" s="108" t="s">
        <v>378</v>
      </c>
      <c r="C367" s="39"/>
      <c r="D367" s="39">
        <v>17</v>
      </c>
      <c r="E367" s="76">
        <v>17</v>
      </c>
      <c r="F367" s="76">
        <v>0</v>
      </c>
      <c r="G367" s="137">
        <v>17</v>
      </c>
      <c r="H367" s="136">
        <f t="shared" si="9"/>
        <v>1</v>
      </c>
      <c r="I367"/>
    </row>
    <row r="368" s="118" customFormat="1" ht="13.8" customHeight="1" spans="1:9">
      <c r="A368" s="108">
        <v>2130310</v>
      </c>
      <c r="B368" s="108" t="s">
        <v>379</v>
      </c>
      <c r="C368" s="39">
        <v>52</v>
      </c>
      <c r="D368" s="39">
        <v>69</v>
      </c>
      <c r="E368" s="76">
        <v>16.551224</v>
      </c>
      <c r="F368" s="76">
        <v>0.448775999999999</v>
      </c>
      <c r="G368" s="137">
        <v>74</v>
      </c>
      <c r="H368" s="136">
        <f t="shared" si="9"/>
        <v>1.07246376811594</v>
      </c>
      <c r="I368"/>
    </row>
    <row r="369" s="118" customFormat="1" ht="13.8" customHeight="1" spans="1:9">
      <c r="A369" s="108">
        <v>2130311</v>
      </c>
      <c r="B369" s="108" t="s">
        <v>380</v>
      </c>
      <c r="C369" s="39">
        <v>20</v>
      </c>
      <c r="D369" s="39">
        <v>65</v>
      </c>
      <c r="E369" s="76">
        <v>45</v>
      </c>
      <c r="F369" s="76">
        <v>0</v>
      </c>
      <c r="G369" s="137">
        <v>63</v>
      </c>
      <c r="H369" s="136">
        <f t="shared" si="9"/>
        <v>0.969230769230769</v>
      </c>
      <c r="I369"/>
    </row>
    <row r="370" s="118" customFormat="1" ht="13.8" customHeight="1" spans="1:9">
      <c r="A370" s="108">
        <v>2130314</v>
      </c>
      <c r="B370" s="108" t="s">
        <v>381</v>
      </c>
      <c r="C370" s="39">
        <v>30</v>
      </c>
      <c r="D370" s="39">
        <v>95</v>
      </c>
      <c r="E370" s="76">
        <v>65.2201</v>
      </c>
      <c r="F370" s="76">
        <v>-0.220100000000002</v>
      </c>
      <c r="G370" s="137">
        <v>33</v>
      </c>
      <c r="H370" s="136">
        <f t="shared" si="9"/>
        <v>0.347368421052632</v>
      </c>
      <c r="I370"/>
    </row>
    <row r="371" s="118" customFormat="1" ht="13.8" customHeight="1" spans="1:9">
      <c r="A371" s="108">
        <v>2130316</v>
      </c>
      <c r="B371" s="108" t="s">
        <v>382</v>
      </c>
      <c r="C371" s="39">
        <v>1</v>
      </c>
      <c r="D371" s="39">
        <v>13</v>
      </c>
      <c r="E371" s="76">
        <v>12.3347</v>
      </c>
      <c r="F371" s="76">
        <v>-0.3347</v>
      </c>
      <c r="G371" s="137">
        <v>13</v>
      </c>
      <c r="H371" s="136">
        <f t="shared" si="9"/>
        <v>1</v>
      </c>
      <c r="I371"/>
    </row>
    <row r="372" s="118" customFormat="1" ht="13.8" customHeight="1" spans="1:9">
      <c r="A372" s="108">
        <v>2130335</v>
      </c>
      <c r="B372" s="108" t="s">
        <v>383</v>
      </c>
      <c r="C372" s="39">
        <v>178</v>
      </c>
      <c r="D372" s="39">
        <v>258</v>
      </c>
      <c r="E372" s="76">
        <v>80</v>
      </c>
      <c r="F372" s="76">
        <v>0</v>
      </c>
      <c r="G372" s="137">
        <v>198</v>
      </c>
      <c r="H372" s="136">
        <f t="shared" si="9"/>
        <v>0.767441860465116</v>
      </c>
      <c r="I372"/>
    </row>
    <row r="373" s="118" customFormat="1" ht="13.8" customHeight="1" spans="1:9">
      <c r="A373" s="108">
        <v>2130399</v>
      </c>
      <c r="B373" s="108" t="s">
        <v>384</v>
      </c>
      <c r="C373" s="39">
        <v>5</v>
      </c>
      <c r="D373" s="39">
        <v>5</v>
      </c>
      <c r="E373" s="76">
        <v>-0.159999999999968</v>
      </c>
      <c r="F373" s="76">
        <v>0.159999999999968</v>
      </c>
      <c r="G373" s="137">
        <v>14</v>
      </c>
      <c r="H373" s="136">
        <f t="shared" si="9"/>
        <v>2.8</v>
      </c>
      <c r="I373"/>
    </row>
    <row r="374" s="118" customFormat="1" ht="15" customHeight="1" spans="1:9">
      <c r="A374" s="108">
        <v>21307</v>
      </c>
      <c r="B374" s="108" t="s">
        <v>385</v>
      </c>
      <c r="C374" s="39">
        <v>1528</v>
      </c>
      <c r="D374" s="39">
        <v>1288</v>
      </c>
      <c r="E374" s="76">
        <v>-335</v>
      </c>
      <c r="F374" s="76">
        <v>95</v>
      </c>
      <c r="G374" s="137">
        <f>SUM(G375:G378)</f>
        <v>1627</v>
      </c>
      <c r="H374" s="136">
        <f t="shared" si="9"/>
        <v>1.26319875776398</v>
      </c>
      <c r="I374"/>
    </row>
    <row r="375" s="118" customFormat="1" ht="13.8" customHeight="1" spans="1:9">
      <c r="A375" s="108">
        <v>2130701</v>
      </c>
      <c r="B375" s="108" t="s">
        <v>386</v>
      </c>
      <c r="C375" s="39">
        <v>383</v>
      </c>
      <c r="D375" s="39">
        <v>0</v>
      </c>
      <c r="E375" s="76">
        <v>-383</v>
      </c>
      <c r="F375" s="76">
        <v>0</v>
      </c>
      <c r="G375" s="137"/>
      <c r="H375" s="136" t="str">
        <f t="shared" si="9"/>
        <v/>
      </c>
      <c r="I375"/>
    </row>
    <row r="376" s="118" customFormat="1" ht="13.8" customHeight="1" spans="1:9">
      <c r="A376" s="108">
        <v>2130705</v>
      </c>
      <c r="B376" s="108" t="s">
        <v>387</v>
      </c>
      <c r="C376" s="39">
        <v>380</v>
      </c>
      <c r="D376" s="39">
        <v>55</v>
      </c>
      <c r="E376" s="76">
        <v>-88</v>
      </c>
      <c r="F376" s="76">
        <v>-237</v>
      </c>
      <c r="G376" s="137">
        <v>467</v>
      </c>
      <c r="H376" s="136">
        <f t="shared" si="9"/>
        <v>8.49090909090909</v>
      </c>
      <c r="I376"/>
    </row>
    <row r="377" s="118" customFormat="1" ht="13.8" customHeight="1" spans="1:9">
      <c r="A377" s="108">
        <v>2130706</v>
      </c>
      <c r="B377" s="108" t="s">
        <v>388</v>
      </c>
      <c r="C377" s="39">
        <v>450</v>
      </c>
      <c r="D377" s="39">
        <v>150</v>
      </c>
      <c r="E377" s="76">
        <v>-94</v>
      </c>
      <c r="F377" s="76">
        <v>-206</v>
      </c>
      <c r="G377" s="137">
        <v>356</v>
      </c>
      <c r="H377" s="136">
        <f t="shared" si="9"/>
        <v>2.37333333333333</v>
      </c>
      <c r="I377"/>
    </row>
    <row r="378" s="118" customFormat="1" ht="13.8" customHeight="1" spans="1:9">
      <c r="A378" s="108">
        <v>2130799</v>
      </c>
      <c r="B378" s="108" t="s">
        <v>389</v>
      </c>
      <c r="C378" s="39">
        <v>315</v>
      </c>
      <c r="D378" s="39">
        <v>305</v>
      </c>
      <c r="E378" s="76">
        <v>230</v>
      </c>
      <c r="F378" s="76">
        <v>-240</v>
      </c>
      <c r="G378" s="137">
        <v>804</v>
      </c>
      <c r="H378" s="136">
        <f t="shared" si="9"/>
        <v>2.63606557377049</v>
      </c>
      <c r="I378"/>
    </row>
    <row r="379" s="118" customFormat="1" ht="13.8" customHeight="1" spans="1:9">
      <c r="A379" s="108">
        <v>21308</v>
      </c>
      <c r="B379" s="108" t="s">
        <v>390</v>
      </c>
      <c r="C379" s="39">
        <v>20</v>
      </c>
      <c r="D379" s="39">
        <v>121</v>
      </c>
      <c r="E379" s="76">
        <v>101.41415</v>
      </c>
      <c r="F379" s="76">
        <v>-0.414150000000006</v>
      </c>
      <c r="G379" s="137">
        <f>SUM(G380:G381)</f>
        <v>113</v>
      </c>
      <c r="H379" s="136">
        <f t="shared" si="9"/>
        <v>0.933884297520661</v>
      </c>
      <c r="I379"/>
    </row>
    <row r="380" s="118" customFormat="1" ht="13.8" customHeight="1" spans="1:9">
      <c r="A380" s="108">
        <v>2130803</v>
      </c>
      <c r="B380" s="108" t="s">
        <v>391</v>
      </c>
      <c r="C380" s="39">
        <v>10</v>
      </c>
      <c r="D380" s="39">
        <v>115</v>
      </c>
      <c r="E380" s="76">
        <v>105.24415</v>
      </c>
      <c r="F380" s="76">
        <v>-0.244150000000005</v>
      </c>
      <c r="G380" s="137">
        <v>104</v>
      </c>
      <c r="H380" s="136">
        <f t="shared" si="9"/>
        <v>0.904347826086957</v>
      </c>
      <c r="I380"/>
    </row>
    <row r="381" s="118" customFormat="1" ht="13.8" customHeight="1" spans="1:9">
      <c r="A381" s="108">
        <v>2130804</v>
      </c>
      <c r="B381" s="108" t="s">
        <v>392</v>
      </c>
      <c r="C381" s="39">
        <v>10</v>
      </c>
      <c r="D381" s="39">
        <v>6</v>
      </c>
      <c r="E381" s="76">
        <v>-3.83</v>
      </c>
      <c r="F381" s="76">
        <v>-0.17</v>
      </c>
      <c r="G381" s="137">
        <v>9</v>
      </c>
      <c r="H381" s="136">
        <f t="shared" si="9"/>
        <v>1.5</v>
      </c>
      <c r="I381"/>
    </row>
    <row r="382" s="118" customFormat="1" ht="13.8" customHeight="1" spans="1:9">
      <c r="A382" s="108">
        <v>21399</v>
      </c>
      <c r="B382" s="108" t="s">
        <v>393</v>
      </c>
      <c r="C382" s="39">
        <v>55</v>
      </c>
      <c r="D382" s="39">
        <v>95</v>
      </c>
      <c r="E382" s="76">
        <v>0</v>
      </c>
      <c r="F382" s="76">
        <v>40</v>
      </c>
      <c r="G382" s="137">
        <f>SUM(G383)</f>
        <v>59</v>
      </c>
      <c r="H382" s="136">
        <f t="shared" si="9"/>
        <v>0.621052631578947</v>
      </c>
      <c r="I382"/>
    </row>
    <row r="383" s="118" customFormat="1" ht="13.8" customHeight="1" spans="1:9">
      <c r="A383" s="108">
        <v>2139999</v>
      </c>
      <c r="B383" s="108" t="s">
        <v>393</v>
      </c>
      <c r="C383" s="39">
        <v>55</v>
      </c>
      <c r="D383" s="39">
        <v>69</v>
      </c>
      <c r="E383" s="76">
        <v>0</v>
      </c>
      <c r="F383" s="76">
        <v>14</v>
      </c>
      <c r="G383" s="137">
        <v>59</v>
      </c>
      <c r="H383" s="136">
        <f t="shared" si="9"/>
        <v>0.855072463768116</v>
      </c>
      <c r="I383"/>
    </row>
    <row r="384" s="118" customFormat="1" ht="13.8" customHeight="1" spans="1:9">
      <c r="A384" s="108">
        <v>214</v>
      </c>
      <c r="B384" s="108" t="s">
        <v>394</v>
      </c>
      <c r="C384" s="39">
        <v>2110</v>
      </c>
      <c r="D384" s="39">
        <v>4518</v>
      </c>
      <c r="E384" s="76">
        <v>2331.790665</v>
      </c>
      <c r="F384" s="76">
        <v>76.209335</v>
      </c>
      <c r="G384" s="137">
        <f>G385+G391</f>
        <v>4678</v>
      </c>
      <c r="H384" s="136">
        <f t="shared" si="9"/>
        <v>1.03541389995573</v>
      </c>
      <c r="I384"/>
    </row>
    <row r="385" s="118" customFormat="1" ht="13.8" customHeight="1" spans="1:9">
      <c r="A385" s="108">
        <v>21401</v>
      </c>
      <c r="B385" s="108" t="s">
        <v>395</v>
      </c>
      <c r="C385" s="39">
        <v>2110</v>
      </c>
      <c r="D385" s="39">
        <v>4442</v>
      </c>
      <c r="E385" s="76">
        <v>2331.790665</v>
      </c>
      <c r="F385" s="76">
        <v>0.20933500000001</v>
      </c>
      <c r="G385" s="137">
        <f>SUM(G386:G390)</f>
        <v>4602</v>
      </c>
      <c r="H385" s="136">
        <f t="shared" si="9"/>
        <v>1.03601981089599</v>
      </c>
      <c r="I385"/>
    </row>
    <row r="386" s="118" customFormat="1" ht="13.8" customHeight="1" spans="1:9">
      <c r="A386" s="108">
        <v>2140101</v>
      </c>
      <c r="B386" s="108" t="s">
        <v>97</v>
      </c>
      <c r="C386" s="39">
        <v>718</v>
      </c>
      <c r="D386" s="39">
        <v>943</v>
      </c>
      <c r="E386" s="76">
        <v>225.253506</v>
      </c>
      <c r="F386" s="76">
        <v>-0.253505999999987</v>
      </c>
      <c r="G386" s="137">
        <v>829</v>
      </c>
      <c r="H386" s="136">
        <f t="shared" si="9"/>
        <v>0.879109225874867</v>
      </c>
      <c r="I386"/>
    </row>
    <row r="387" s="118" customFormat="1" ht="13.8" customHeight="1" spans="1:9">
      <c r="A387" s="108">
        <v>2140102</v>
      </c>
      <c r="B387" s="108" t="s">
        <v>98</v>
      </c>
      <c r="C387" s="39"/>
      <c r="D387" s="39">
        <v>74</v>
      </c>
      <c r="E387" s="76">
        <v>-131.892841</v>
      </c>
      <c r="F387" s="76">
        <v>205.892841</v>
      </c>
      <c r="G387" s="137">
        <v>70</v>
      </c>
      <c r="H387" s="136">
        <f t="shared" si="9"/>
        <v>0.945945945945946</v>
      </c>
      <c r="I387"/>
    </row>
    <row r="388" s="118" customFormat="1" ht="13.8" customHeight="1" spans="1:9">
      <c r="A388" s="108">
        <v>2140104</v>
      </c>
      <c r="B388" s="108" t="s">
        <v>396</v>
      </c>
      <c r="C388" s="39">
        <v>900</v>
      </c>
      <c r="D388" s="39">
        <v>2260</v>
      </c>
      <c r="E388" s="76">
        <v>1360</v>
      </c>
      <c r="F388" s="76">
        <v>0</v>
      </c>
      <c r="G388" s="137">
        <v>1140</v>
      </c>
      <c r="H388" s="136">
        <f t="shared" si="9"/>
        <v>0.504424778761062</v>
      </c>
      <c r="I388"/>
    </row>
    <row r="389" s="118" customFormat="1" ht="13.8" customHeight="1" spans="1:9">
      <c r="A389" s="108">
        <v>2140106</v>
      </c>
      <c r="B389" s="108" t="s">
        <v>397</v>
      </c>
      <c r="C389" s="39">
        <v>266</v>
      </c>
      <c r="D389" s="39">
        <v>1144</v>
      </c>
      <c r="E389" s="76">
        <v>878.43</v>
      </c>
      <c r="F389" s="76">
        <v>-0.430000000000064</v>
      </c>
      <c r="G389" s="137">
        <v>2543</v>
      </c>
      <c r="H389" s="136">
        <f t="shared" si="9"/>
        <v>2.2229020979021</v>
      </c>
      <c r="I389"/>
    </row>
    <row r="390" s="118" customFormat="1" ht="13.8" customHeight="1" spans="1:9">
      <c r="A390" s="108">
        <v>2140112</v>
      </c>
      <c r="B390" s="108" t="s">
        <v>398</v>
      </c>
      <c r="C390" s="39"/>
      <c r="D390" s="39">
        <v>20</v>
      </c>
      <c r="E390" s="76">
        <v>0</v>
      </c>
      <c r="F390" s="76">
        <v>20</v>
      </c>
      <c r="G390" s="137">
        <v>20</v>
      </c>
      <c r="H390" s="136">
        <f t="shared" si="9"/>
        <v>1</v>
      </c>
      <c r="I390"/>
    </row>
    <row r="391" s="118" customFormat="1" ht="13.8" customHeight="1" spans="1:9">
      <c r="A391" s="108">
        <v>21404</v>
      </c>
      <c r="B391" s="108" t="s">
        <v>399</v>
      </c>
      <c r="C391" s="39"/>
      <c r="D391" s="39">
        <v>76</v>
      </c>
      <c r="E391" s="76">
        <v>0</v>
      </c>
      <c r="F391" s="76">
        <v>76</v>
      </c>
      <c r="G391" s="137">
        <f>SUM(G392:G393)</f>
        <v>76</v>
      </c>
      <c r="H391" s="136">
        <f t="shared" si="9"/>
        <v>1</v>
      </c>
      <c r="I391"/>
    </row>
    <row r="392" s="118" customFormat="1" ht="13.8" customHeight="1" spans="1:9">
      <c r="A392" s="108">
        <v>2140402</v>
      </c>
      <c r="B392" s="108" t="s">
        <v>400</v>
      </c>
      <c r="C392" s="39"/>
      <c r="D392" s="39">
        <v>11</v>
      </c>
      <c r="E392" s="76">
        <v>0</v>
      </c>
      <c r="F392" s="76">
        <v>11</v>
      </c>
      <c r="G392" s="137">
        <v>11</v>
      </c>
      <c r="H392" s="136">
        <f t="shared" si="9"/>
        <v>1</v>
      </c>
      <c r="I392"/>
    </row>
    <row r="393" s="118" customFormat="1" ht="13.8" customHeight="1" spans="1:9">
      <c r="A393" s="108">
        <v>2140403</v>
      </c>
      <c r="B393" s="108" t="s">
        <v>401</v>
      </c>
      <c r="C393" s="39"/>
      <c r="D393" s="39">
        <v>65</v>
      </c>
      <c r="E393" s="76">
        <v>0</v>
      </c>
      <c r="F393" s="76">
        <v>65</v>
      </c>
      <c r="G393" s="137">
        <v>65</v>
      </c>
      <c r="H393" s="136">
        <f t="shared" si="9"/>
        <v>1</v>
      </c>
      <c r="I393"/>
    </row>
    <row r="394" s="118" customFormat="1" ht="13.8" customHeight="1" spans="1:9">
      <c r="A394" s="108">
        <v>215</v>
      </c>
      <c r="B394" s="108" t="s">
        <v>402</v>
      </c>
      <c r="C394" s="39">
        <v>593</v>
      </c>
      <c r="D394" s="39">
        <v>1028</v>
      </c>
      <c r="E394" s="76">
        <v>-384.487676</v>
      </c>
      <c r="F394" s="76">
        <v>819.487676</v>
      </c>
      <c r="G394" s="137">
        <f>SUM(G395,G399,G401,G406,G397)</f>
        <v>1020</v>
      </c>
      <c r="H394" s="136">
        <f t="shared" si="9"/>
        <v>0.992217898832685</v>
      </c>
      <c r="I394"/>
    </row>
    <row r="395" s="118" customFormat="1" ht="13.8" customHeight="1" spans="1:9">
      <c r="A395" s="108">
        <v>21501</v>
      </c>
      <c r="B395" s="108" t="s">
        <v>403</v>
      </c>
      <c r="C395" s="39">
        <v>7</v>
      </c>
      <c r="D395" s="39">
        <v>7</v>
      </c>
      <c r="E395" s="76">
        <v>0</v>
      </c>
      <c r="F395" s="76">
        <v>0</v>
      </c>
      <c r="G395" s="137">
        <f>SUM(G396)</f>
        <v>7</v>
      </c>
      <c r="H395" s="136">
        <f t="shared" si="9"/>
        <v>1</v>
      </c>
      <c r="I395"/>
    </row>
    <row r="396" s="118" customFormat="1" ht="13.8" customHeight="1" spans="1:9">
      <c r="A396" s="108">
        <v>2150102</v>
      </c>
      <c r="B396" s="108" t="s">
        <v>98</v>
      </c>
      <c r="C396" s="39">
        <v>7</v>
      </c>
      <c r="D396" s="39">
        <v>7</v>
      </c>
      <c r="E396" s="76">
        <v>0</v>
      </c>
      <c r="F396" s="76">
        <v>0</v>
      </c>
      <c r="G396" s="137">
        <v>7</v>
      </c>
      <c r="H396" s="136">
        <f t="shared" si="9"/>
        <v>1</v>
      </c>
      <c r="I396"/>
    </row>
    <row r="397" s="118" customFormat="1" ht="13.8" customHeight="1" spans="1:9">
      <c r="A397" s="108">
        <v>21502</v>
      </c>
      <c r="B397" s="108" t="s">
        <v>404</v>
      </c>
      <c r="C397" s="39"/>
      <c r="D397" s="39">
        <v>800</v>
      </c>
      <c r="E397" s="76">
        <v>0</v>
      </c>
      <c r="F397" s="76">
        <v>800</v>
      </c>
      <c r="G397" s="137">
        <f>G398</f>
        <v>800</v>
      </c>
      <c r="H397" s="136">
        <f t="shared" si="9"/>
        <v>1</v>
      </c>
      <c r="I397"/>
    </row>
    <row r="398" s="118" customFormat="1" ht="13.8" customHeight="1" spans="1:9">
      <c r="A398" s="108">
        <v>2150299</v>
      </c>
      <c r="B398" s="108" t="s">
        <v>405</v>
      </c>
      <c r="C398" s="39"/>
      <c r="D398" s="39">
        <v>800</v>
      </c>
      <c r="E398" s="76">
        <v>0</v>
      </c>
      <c r="F398" s="76">
        <v>800</v>
      </c>
      <c r="G398" s="137">
        <v>800</v>
      </c>
      <c r="H398" s="136">
        <f t="shared" si="9"/>
        <v>1</v>
      </c>
      <c r="I398"/>
    </row>
    <row r="399" s="118" customFormat="1" ht="13.8" customHeight="1" spans="1:9">
      <c r="A399" s="108">
        <v>21503</v>
      </c>
      <c r="B399" s="108" t="s">
        <v>406</v>
      </c>
      <c r="C399" s="39"/>
      <c r="D399" s="39"/>
      <c r="E399" s="76"/>
      <c r="F399" s="76"/>
      <c r="G399" s="137">
        <f>SUM(G400)</f>
        <v>0</v>
      </c>
      <c r="H399" s="136"/>
      <c r="I399"/>
    </row>
    <row r="400" s="118" customFormat="1" ht="13.8" customHeight="1" spans="1:9">
      <c r="A400" s="108">
        <v>2150302</v>
      </c>
      <c r="B400" s="108" t="s">
        <v>98</v>
      </c>
      <c r="C400" s="39"/>
      <c r="D400" s="39"/>
      <c r="E400" s="76"/>
      <c r="F400" s="76"/>
      <c r="G400" s="137"/>
      <c r="H400" s="136" t="str">
        <f t="shared" ref="H400:H449" si="10">IF(G400="","",G400/D400)</f>
        <v/>
      </c>
      <c r="I400"/>
    </row>
    <row r="401" s="118" customFormat="1" ht="13.8" customHeight="1" spans="1:9">
      <c r="A401" s="108">
        <v>21505</v>
      </c>
      <c r="B401" s="108" t="s">
        <v>407</v>
      </c>
      <c r="C401" s="39">
        <v>178</v>
      </c>
      <c r="D401" s="39">
        <v>193</v>
      </c>
      <c r="E401" s="76">
        <v>14.512324</v>
      </c>
      <c r="F401" s="76">
        <v>0.487676</v>
      </c>
      <c r="G401" s="137">
        <f>SUM(G402:G405)</f>
        <v>184</v>
      </c>
      <c r="H401" s="136">
        <f t="shared" si="10"/>
        <v>0.953367875647668</v>
      </c>
      <c r="I401"/>
    </row>
    <row r="402" s="118" customFormat="1" ht="13.8" customHeight="1" spans="1:9">
      <c r="A402" s="108">
        <v>2150501</v>
      </c>
      <c r="B402" s="108" t="s">
        <v>97</v>
      </c>
      <c r="C402" s="39">
        <v>131</v>
      </c>
      <c r="D402" s="39">
        <v>131</v>
      </c>
      <c r="E402" s="76">
        <v>-0.287676000000001</v>
      </c>
      <c r="F402" s="76">
        <v>0.287676000000001</v>
      </c>
      <c r="G402" s="137">
        <v>132</v>
      </c>
      <c r="H402" s="136">
        <f t="shared" si="10"/>
        <v>1.00763358778626</v>
      </c>
      <c r="I402"/>
    </row>
    <row r="403" s="118" customFormat="1" ht="13.8" customHeight="1" spans="1:9">
      <c r="A403" s="108">
        <v>2150502</v>
      </c>
      <c r="B403" s="108" t="s">
        <v>98</v>
      </c>
      <c r="C403" s="39">
        <v>47</v>
      </c>
      <c r="D403" s="39">
        <v>62</v>
      </c>
      <c r="E403" s="76">
        <v>14.8</v>
      </c>
      <c r="F403" s="76">
        <v>0.200000000000003</v>
      </c>
      <c r="G403" s="137">
        <v>52</v>
      </c>
      <c r="H403" s="136">
        <f t="shared" si="10"/>
        <v>0.838709677419355</v>
      </c>
      <c r="I403"/>
    </row>
    <row r="404" s="118" customFormat="1" ht="13.8" customHeight="1" spans="1:9">
      <c r="A404" s="108">
        <v>2150510</v>
      </c>
      <c r="B404" s="108" t="s">
        <v>408</v>
      </c>
      <c r="C404" s="39"/>
      <c r="D404" s="39">
        <v>0</v>
      </c>
      <c r="E404" s="76"/>
      <c r="F404" s="76"/>
      <c r="G404" s="137"/>
      <c r="H404" s="136" t="str">
        <f t="shared" si="10"/>
        <v/>
      </c>
      <c r="I404"/>
    </row>
    <row r="405" s="118" customFormat="1" ht="13.8" customHeight="1" spans="1:9">
      <c r="A405" s="108">
        <v>2150599</v>
      </c>
      <c r="B405" s="108" t="s">
        <v>409</v>
      </c>
      <c r="C405" s="39"/>
      <c r="D405" s="39">
        <v>0</v>
      </c>
      <c r="E405" s="76"/>
      <c r="F405" s="76"/>
      <c r="G405" s="137"/>
      <c r="H405" s="136" t="str">
        <f t="shared" si="10"/>
        <v/>
      </c>
      <c r="I405"/>
    </row>
    <row r="406" s="118" customFormat="1" ht="13.8" customHeight="1" spans="1:9">
      <c r="A406" s="108">
        <v>21508</v>
      </c>
      <c r="B406" s="108" t="s">
        <v>410</v>
      </c>
      <c r="C406" s="39">
        <v>408</v>
      </c>
      <c r="D406" s="39">
        <v>29</v>
      </c>
      <c r="E406" s="76">
        <v>-399</v>
      </c>
      <c r="F406" s="76">
        <v>20</v>
      </c>
      <c r="G406" s="137">
        <f>SUM(G407:G408)</f>
        <v>29</v>
      </c>
      <c r="H406" s="136">
        <f t="shared" si="10"/>
        <v>1</v>
      </c>
      <c r="I406"/>
    </row>
    <row r="407" s="118" customFormat="1" ht="13.8" customHeight="1" spans="1:9">
      <c r="A407" s="108">
        <v>2150802</v>
      </c>
      <c r="B407" s="108" t="s">
        <v>98</v>
      </c>
      <c r="C407" s="39">
        <v>9</v>
      </c>
      <c r="D407" s="39">
        <v>9</v>
      </c>
      <c r="E407" s="76">
        <v>-0.5</v>
      </c>
      <c r="F407" s="76">
        <v>0.5</v>
      </c>
      <c r="G407" s="137">
        <v>9</v>
      </c>
      <c r="H407" s="136">
        <f t="shared" si="10"/>
        <v>1</v>
      </c>
      <c r="I407"/>
    </row>
    <row r="408" s="118" customFormat="1" ht="13.8" customHeight="1" spans="1:9">
      <c r="A408" s="108">
        <v>2150805</v>
      </c>
      <c r="B408" s="108" t="s">
        <v>411</v>
      </c>
      <c r="C408" s="39">
        <v>399</v>
      </c>
      <c r="D408" s="39">
        <v>20</v>
      </c>
      <c r="E408" s="76">
        <v>-399</v>
      </c>
      <c r="F408" s="76">
        <v>20</v>
      </c>
      <c r="G408" s="137">
        <v>20</v>
      </c>
      <c r="H408" s="136">
        <f t="shared" si="10"/>
        <v>1</v>
      </c>
      <c r="I408"/>
    </row>
    <row r="409" s="118" customFormat="1" ht="13.8" customHeight="1" spans="1:9">
      <c r="A409" s="108">
        <v>216</v>
      </c>
      <c r="B409" s="108" t="s">
        <v>412</v>
      </c>
      <c r="C409" s="39">
        <v>162</v>
      </c>
      <c r="D409" s="39">
        <v>130</v>
      </c>
      <c r="E409" s="76">
        <v>-55.43933</v>
      </c>
      <c r="F409" s="76">
        <v>23.43933</v>
      </c>
      <c r="G409" s="137">
        <f>SUM(G410,G414)</f>
        <v>130</v>
      </c>
      <c r="H409" s="136">
        <f t="shared" si="10"/>
        <v>1</v>
      </c>
      <c r="I409"/>
    </row>
    <row r="410" s="118" customFormat="1" ht="13.8" customHeight="1" spans="1:9">
      <c r="A410" s="108">
        <v>21602</v>
      </c>
      <c r="B410" s="108" t="s">
        <v>413</v>
      </c>
      <c r="C410" s="39">
        <v>112</v>
      </c>
      <c r="D410" s="39">
        <v>70</v>
      </c>
      <c r="E410" s="76">
        <v>-71.43933</v>
      </c>
      <c r="F410" s="76">
        <v>29.43933</v>
      </c>
      <c r="G410" s="137">
        <f>SUM(G411:G413)</f>
        <v>70</v>
      </c>
      <c r="H410" s="136">
        <f t="shared" si="10"/>
        <v>1</v>
      </c>
      <c r="I410"/>
    </row>
    <row r="411" s="118" customFormat="1" ht="13.8" customHeight="1" spans="1:9">
      <c r="A411" s="108">
        <v>2160202</v>
      </c>
      <c r="B411" s="108" t="s">
        <v>98</v>
      </c>
      <c r="C411" s="39">
        <v>24</v>
      </c>
      <c r="D411" s="39">
        <v>12</v>
      </c>
      <c r="E411" s="76">
        <v>-11.78726</v>
      </c>
      <c r="F411" s="76">
        <v>-0.21274</v>
      </c>
      <c r="G411" s="137">
        <v>12</v>
      </c>
      <c r="H411" s="136">
        <f t="shared" si="10"/>
        <v>1</v>
      </c>
      <c r="I411"/>
    </row>
    <row r="412" s="118" customFormat="1" ht="13.8" customHeight="1" spans="1:9">
      <c r="A412" s="108">
        <v>2160250</v>
      </c>
      <c r="B412" s="108" t="s">
        <v>107</v>
      </c>
      <c r="C412" s="39">
        <v>88</v>
      </c>
      <c r="D412" s="39">
        <v>44</v>
      </c>
      <c r="E412" s="76">
        <v>-59.65207</v>
      </c>
      <c r="F412" s="76">
        <v>15.65207</v>
      </c>
      <c r="G412" s="137">
        <v>45</v>
      </c>
      <c r="H412" s="136">
        <f t="shared" si="10"/>
        <v>1.02272727272727</v>
      </c>
      <c r="I412"/>
    </row>
    <row r="413" s="118" customFormat="1" ht="13.8" customHeight="1" spans="1:9">
      <c r="A413" s="108">
        <v>2160299</v>
      </c>
      <c r="B413" s="108" t="s">
        <v>414</v>
      </c>
      <c r="C413" s="39"/>
      <c r="D413" s="39">
        <v>13</v>
      </c>
      <c r="E413" s="76">
        <v>0</v>
      </c>
      <c r="F413" s="76">
        <v>13</v>
      </c>
      <c r="G413" s="137">
        <v>13</v>
      </c>
      <c r="H413" s="136">
        <f t="shared" si="10"/>
        <v>1</v>
      </c>
      <c r="I413"/>
    </row>
    <row r="414" s="118" customFormat="1" ht="13.8" customHeight="1" spans="1:9">
      <c r="A414" s="108">
        <v>21606</v>
      </c>
      <c r="B414" s="108" t="s">
        <v>415</v>
      </c>
      <c r="C414" s="39">
        <v>50</v>
      </c>
      <c r="D414" s="39">
        <v>60</v>
      </c>
      <c r="E414" s="76">
        <v>0</v>
      </c>
      <c r="F414" s="76">
        <v>10</v>
      </c>
      <c r="G414" s="137">
        <f>SUM(G415)</f>
        <v>60</v>
      </c>
      <c r="H414" s="136">
        <f t="shared" si="10"/>
        <v>1</v>
      </c>
      <c r="I414"/>
    </row>
    <row r="415" s="118" customFormat="1" ht="13.8" customHeight="1" spans="1:9">
      <c r="A415" s="108">
        <v>2160699</v>
      </c>
      <c r="B415" s="108" t="s">
        <v>416</v>
      </c>
      <c r="C415" s="39">
        <v>50</v>
      </c>
      <c r="D415" s="39">
        <v>60</v>
      </c>
      <c r="E415" s="76">
        <v>0</v>
      </c>
      <c r="F415" s="76">
        <v>10</v>
      </c>
      <c r="G415" s="137">
        <v>60</v>
      </c>
      <c r="H415" s="136">
        <f t="shared" si="10"/>
        <v>1</v>
      </c>
      <c r="I415"/>
    </row>
    <row r="416" s="118" customFormat="1" ht="13.8" customHeight="1" spans="1:9">
      <c r="A416" s="108">
        <v>220</v>
      </c>
      <c r="B416" s="108" t="s">
        <v>417</v>
      </c>
      <c r="C416" s="39">
        <v>251</v>
      </c>
      <c r="D416" s="39">
        <v>136</v>
      </c>
      <c r="E416" s="76">
        <v>-115.00233</v>
      </c>
      <c r="F416" s="76">
        <v>0.00233000000000061</v>
      </c>
      <c r="G416" s="137">
        <f>G417</f>
        <v>121</v>
      </c>
      <c r="H416" s="136">
        <f t="shared" si="10"/>
        <v>0.889705882352941</v>
      </c>
      <c r="I416"/>
    </row>
    <row r="417" s="118" customFormat="1" ht="13.8" customHeight="1" spans="1:9">
      <c r="A417" s="108">
        <v>22001</v>
      </c>
      <c r="B417" s="108" t="s">
        <v>418</v>
      </c>
      <c r="C417" s="39">
        <v>246</v>
      </c>
      <c r="D417" s="39">
        <v>136</v>
      </c>
      <c r="E417" s="76">
        <v>-110.00233</v>
      </c>
      <c r="F417" s="76">
        <v>0.00233000000000061</v>
      </c>
      <c r="G417" s="137">
        <f>SUM(G418:G419)</f>
        <v>121</v>
      </c>
      <c r="H417" s="136">
        <f t="shared" si="10"/>
        <v>0.889705882352941</v>
      </c>
      <c r="I417"/>
    </row>
    <row r="418" s="118" customFormat="1" ht="13.8" customHeight="1" spans="1:9">
      <c r="A418" s="108">
        <v>2200101</v>
      </c>
      <c r="B418" s="108" t="s">
        <v>97</v>
      </c>
      <c r="C418" s="39"/>
      <c r="D418" s="39">
        <v>36</v>
      </c>
      <c r="E418" s="76">
        <v>36.4</v>
      </c>
      <c r="F418" s="76">
        <v>-0.399999999999999</v>
      </c>
      <c r="G418" s="137">
        <v>36</v>
      </c>
      <c r="H418" s="136">
        <f t="shared" si="10"/>
        <v>1</v>
      </c>
      <c r="I418"/>
    </row>
    <row r="419" s="118" customFormat="1" ht="13.8" customHeight="1" spans="1:9">
      <c r="A419" s="108">
        <v>2200102</v>
      </c>
      <c r="B419" s="108" t="s">
        <v>98</v>
      </c>
      <c r="C419" s="39">
        <v>135</v>
      </c>
      <c r="D419" s="39">
        <v>92</v>
      </c>
      <c r="E419" s="76">
        <v>-43.40233</v>
      </c>
      <c r="F419" s="76">
        <v>0.402329999999999</v>
      </c>
      <c r="G419" s="127">
        <v>85</v>
      </c>
      <c r="H419" s="136">
        <f t="shared" si="10"/>
        <v>0.923913043478261</v>
      </c>
      <c r="I419"/>
    </row>
    <row r="420" s="118" customFormat="1" ht="13.8" customHeight="1" spans="1:9">
      <c r="A420" s="108">
        <v>2200114</v>
      </c>
      <c r="B420" s="108" t="s">
        <v>419</v>
      </c>
      <c r="C420" s="39">
        <v>91</v>
      </c>
      <c r="D420" s="39">
        <v>0</v>
      </c>
      <c r="E420" s="76">
        <v>-91</v>
      </c>
      <c r="F420" s="76">
        <v>0</v>
      </c>
      <c r="G420" s="137"/>
      <c r="H420" s="136" t="str">
        <f t="shared" si="10"/>
        <v/>
      </c>
      <c r="I420"/>
    </row>
    <row r="421" s="118" customFormat="1" ht="13.8" customHeight="1" spans="1:9">
      <c r="A421" s="108">
        <v>221</v>
      </c>
      <c r="B421" s="108" t="s">
        <v>420</v>
      </c>
      <c r="C421" s="39">
        <v>971</v>
      </c>
      <c r="D421" s="39">
        <v>3962</v>
      </c>
      <c r="E421" s="76">
        <v>3093.5351</v>
      </c>
      <c r="F421" s="76">
        <v>-102.5351</v>
      </c>
      <c r="G421" s="137">
        <f>SUM(G422,G425)</f>
        <v>5073</v>
      </c>
      <c r="H421" s="136">
        <f t="shared" si="10"/>
        <v>1.2804139323574</v>
      </c>
      <c r="I421"/>
    </row>
    <row r="422" s="118" customFormat="1" ht="13.8" customHeight="1" spans="1:9">
      <c r="A422" s="108">
        <v>22101</v>
      </c>
      <c r="B422" s="108" t="s">
        <v>421</v>
      </c>
      <c r="C422" s="39">
        <v>28</v>
      </c>
      <c r="D422" s="39">
        <v>2986</v>
      </c>
      <c r="E422" s="76">
        <v>2957.5351</v>
      </c>
      <c r="F422" s="76">
        <v>0.464899999999943</v>
      </c>
      <c r="G422" s="137">
        <f>SUM(G423:G424)</f>
        <v>4181</v>
      </c>
      <c r="H422" s="136">
        <f t="shared" si="10"/>
        <v>1.40020093770931</v>
      </c>
      <c r="I422"/>
    </row>
    <row r="423" s="118" customFormat="1" ht="13.8" customHeight="1" spans="1:9">
      <c r="A423" s="108">
        <v>2210103</v>
      </c>
      <c r="B423" s="108" t="s">
        <v>422</v>
      </c>
      <c r="C423" s="39"/>
      <c r="D423" s="39">
        <v>2888</v>
      </c>
      <c r="E423" s="76">
        <v>2880</v>
      </c>
      <c r="F423" s="76">
        <v>8</v>
      </c>
      <c r="G423" s="137">
        <v>4161</v>
      </c>
      <c r="H423" s="136">
        <f t="shared" si="10"/>
        <v>1.44078947368421</v>
      </c>
      <c r="I423"/>
    </row>
    <row r="424" s="118" customFormat="1" ht="13.8" customHeight="1" spans="1:9">
      <c r="A424" s="108">
        <v>2210199</v>
      </c>
      <c r="B424" s="108" t="s">
        <v>423</v>
      </c>
      <c r="C424" s="39">
        <v>20</v>
      </c>
      <c r="D424" s="39">
        <v>20</v>
      </c>
      <c r="E424" s="76">
        <v>-0.4649</v>
      </c>
      <c r="F424" s="76">
        <v>0.4649</v>
      </c>
      <c r="G424" s="137">
        <v>20</v>
      </c>
      <c r="H424" s="136">
        <f t="shared" si="10"/>
        <v>1</v>
      </c>
      <c r="I424"/>
    </row>
    <row r="425" s="118" customFormat="1" ht="13.8" customHeight="1" spans="1:9">
      <c r="A425" s="108">
        <v>22102</v>
      </c>
      <c r="B425" s="108" t="s">
        <v>424</v>
      </c>
      <c r="C425" s="39">
        <v>943</v>
      </c>
      <c r="D425" s="39">
        <v>977</v>
      </c>
      <c r="E425" s="76">
        <v>136</v>
      </c>
      <c r="F425" s="76">
        <v>-102</v>
      </c>
      <c r="G425" s="137">
        <f>SUM(G426)</f>
        <v>892</v>
      </c>
      <c r="H425" s="136">
        <f t="shared" si="10"/>
        <v>0.912998976458547</v>
      </c>
      <c r="I425"/>
    </row>
    <row r="426" s="118" customFormat="1" ht="13.8" customHeight="1" spans="1:9">
      <c r="A426" s="108">
        <v>2210201</v>
      </c>
      <c r="B426" s="108" t="s">
        <v>425</v>
      </c>
      <c r="C426" s="39">
        <v>943</v>
      </c>
      <c r="D426" s="39">
        <v>966</v>
      </c>
      <c r="E426" s="76">
        <v>136</v>
      </c>
      <c r="F426" s="76">
        <v>-113</v>
      </c>
      <c r="G426" s="137">
        <v>892</v>
      </c>
      <c r="H426" s="136">
        <f t="shared" si="10"/>
        <v>0.923395445134576</v>
      </c>
      <c r="I426"/>
    </row>
    <row r="427" s="118" customFormat="1" ht="13.8" customHeight="1" spans="1:9">
      <c r="A427" s="108">
        <v>222</v>
      </c>
      <c r="B427" s="108" t="s">
        <v>426</v>
      </c>
      <c r="C427" s="39">
        <v>69</v>
      </c>
      <c r="D427" s="39">
        <v>184</v>
      </c>
      <c r="E427" s="76">
        <v>114.854024</v>
      </c>
      <c r="F427" s="76">
        <v>0.14597599999999</v>
      </c>
      <c r="G427" s="137">
        <f>G428+G430</f>
        <v>226</v>
      </c>
      <c r="H427" s="136">
        <f t="shared" si="10"/>
        <v>1.22826086956522</v>
      </c>
      <c r="I427"/>
    </row>
    <row r="428" s="118" customFormat="1" ht="13.8" customHeight="1" spans="1:9">
      <c r="A428" s="108">
        <v>22204</v>
      </c>
      <c r="B428" s="108" t="s">
        <v>427</v>
      </c>
      <c r="C428" s="39">
        <v>69</v>
      </c>
      <c r="D428" s="39">
        <v>15</v>
      </c>
      <c r="E428" s="76">
        <v>-54.145976</v>
      </c>
      <c r="F428" s="76">
        <v>0.145975999999997</v>
      </c>
      <c r="G428" s="137">
        <f>SUM(G429:G429)</f>
        <v>57</v>
      </c>
      <c r="H428" s="136">
        <f t="shared" si="10"/>
        <v>3.8</v>
      </c>
      <c r="I428"/>
    </row>
    <row r="429" s="118" customFormat="1" ht="13.8" customHeight="1" spans="1:9">
      <c r="A429" s="108">
        <v>2220401</v>
      </c>
      <c r="B429" s="108" t="s">
        <v>428</v>
      </c>
      <c r="C429" s="39">
        <v>69</v>
      </c>
      <c r="D429" s="39">
        <v>15</v>
      </c>
      <c r="E429" s="76">
        <v>-54.145976</v>
      </c>
      <c r="F429" s="76">
        <v>0.145975999999997</v>
      </c>
      <c r="G429" s="137">
        <v>57</v>
      </c>
      <c r="H429" s="136">
        <f t="shared" si="10"/>
        <v>3.8</v>
      </c>
      <c r="I429"/>
    </row>
    <row r="430" s="118" customFormat="1" ht="13.8" customHeight="1" spans="1:9">
      <c r="A430" s="108">
        <v>22205</v>
      </c>
      <c r="B430" s="108" t="s">
        <v>429</v>
      </c>
      <c r="C430" s="39"/>
      <c r="D430" s="39">
        <v>169</v>
      </c>
      <c r="E430" s="76">
        <v>169</v>
      </c>
      <c r="F430" s="76">
        <v>0</v>
      </c>
      <c r="G430" s="137">
        <f>G431</f>
        <v>169</v>
      </c>
      <c r="H430" s="136">
        <f t="shared" si="10"/>
        <v>1</v>
      </c>
      <c r="I430"/>
    </row>
    <row r="431" s="118" customFormat="1" ht="13.8" customHeight="1" spans="1:9">
      <c r="A431" s="108">
        <v>2220511</v>
      </c>
      <c r="B431" s="108" t="s">
        <v>430</v>
      </c>
      <c r="C431" s="39"/>
      <c r="D431" s="39">
        <v>169</v>
      </c>
      <c r="E431" s="76">
        <v>169</v>
      </c>
      <c r="F431" s="76">
        <v>0</v>
      </c>
      <c r="G431" s="137">
        <v>169</v>
      </c>
      <c r="H431" s="136">
        <f t="shared" si="10"/>
        <v>1</v>
      </c>
      <c r="I431"/>
    </row>
    <row r="432" s="118" customFormat="1" ht="13.8" customHeight="1" spans="1:9">
      <c r="A432" s="108">
        <v>224</v>
      </c>
      <c r="B432" s="108" t="s">
        <v>431</v>
      </c>
      <c r="C432" s="39">
        <v>982</v>
      </c>
      <c r="D432" s="39">
        <v>1006</v>
      </c>
      <c r="E432" s="76">
        <v>-17.752063</v>
      </c>
      <c r="F432" s="76">
        <v>41.752063</v>
      </c>
      <c r="G432" s="137">
        <f>SUM(G433,G439)</f>
        <v>979</v>
      </c>
      <c r="H432" s="136">
        <f t="shared" si="10"/>
        <v>0.973161033797217</v>
      </c>
      <c r="I432"/>
    </row>
    <row r="433" s="118" customFormat="1" ht="13.8" customHeight="1" spans="1:9">
      <c r="A433" s="108">
        <v>22401</v>
      </c>
      <c r="B433" s="108" t="s">
        <v>432</v>
      </c>
      <c r="C433" s="39">
        <v>303</v>
      </c>
      <c r="D433" s="39">
        <v>339</v>
      </c>
      <c r="E433" s="76">
        <v>-6.402063</v>
      </c>
      <c r="F433" s="76">
        <v>42.402063</v>
      </c>
      <c r="G433" s="137">
        <f>SUM(G434:G438)</f>
        <v>311</v>
      </c>
      <c r="H433" s="136">
        <f t="shared" si="10"/>
        <v>0.91740412979351</v>
      </c>
      <c r="I433"/>
    </row>
    <row r="434" s="118" customFormat="1" ht="13.8" customHeight="1" spans="1:9">
      <c r="A434" s="108">
        <v>2240101</v>
      </c>
      <c r="B434" s="108" t="s">
        <v>97</v>
      </c>
      <c r="C434" s="39">
        <v>188</v>
      </c>
      <c r="D434" s="39">
        <v>184</v>
      </c>
      <c r="E434" s="76">
        <v>-3.94708399999999</v>
      </c>
      <c r="F434" s="76">
        <v>-0.05291600000001</v>
      </c>
      <c r="G434" s="137">
        <v>199</v>
      </c>
      <c r="H434" s="136">
        <f t="shared" si="10"/>
        <v>1.08152173913043</v>
      </c>
      <c r="I434"/>
    </row>
    <row r="435" s="118" customFormat="1" ht="13.8" customHeight="1" spans="1:9">
      <c r="A435" s="108">
        <v>2240102</v>
      </c>
      <c r="B435" s="108" t="s">
        <v>98</v>
      </c>
      <c r="C435" s="39">
        <v>25</v>
      </c>
      <c r="D435" s="39">
        <v>39</v>
      </c>
      <c r="E435" s="76">
        <v>14.445021</v>
      </c>
      <c r="F435" s="76">
        <v>-0.445021000000001</v>
      </c>
      <c r="G435" s="137">
        <v>39</v>
      </c>
      <c r="H435" s="136">
        <f t="shared" si="10"/>
        <v>1</v>
      </c>
      <c r="I435"/>
    </row>
    <row r="436" s="118" customFormat="1" ht="13.8" customHeight="1" spans="1:9">
      <c r="A436" s="108">
        <v>2240104</v>
      </c>
      <c r="B436" s="108" t="s">
        <v>433</v>
      </c>
      <c r="C436" s="39">
        <v>11</v>
      </c>
      <c r="D436" s="39">
        <v>1</v>
      </c>
      <c r="E436" s="76">
        <v>-10</v>
      </c>
      <c r="F436" s="76">
        <v>0</v>
      </c>
      <c r="G436" s="137">
        <v>1</v>
      </c>
      <c r="H436" s="136">
        <f t="shared" si="10"/>
        <v>1</v>
      </c>
      <c r="I436"/>
    </row>
    <row r="437" s="118" customFormat="1" ht="13.8" customHeight="1" spans="1:9">
      <c r="A437" s="108">
        <v>2240106</v>
      </c>
      <c r="B437" s="108" t="s">
        <v>434</v>
      </c>
      <c r="C437" s="39">
        <v>49</v>
      </c>
      <c r="D437" s="39">
        <v>38</v>
      </c>
      <c r="E437" s="76">
        <v>-5.12</v>
      </c>
      <c r="F437" s="76">
        <v>-5.88</v>
      </c>
      <c r="G437" s="137">
        <v>44</v>
      </c>
      <c r="H437" s="136">
        <f t="shared" si="10"/>
        <v>1.15789473684211</v>
      </c>
      <c r="I437"/>
    </row>
    <row r="438" s="118" customFormat="1" ht="13.8" customHeight="1" spans="1:9">
      <c r="A438" s="108">
        <v>2240108</v>
      </c>
      <c r="B438" s="108" t="s">
        <v>435</v>
      </c>
      <c r="C438" s="39">
        <v>30</v>
      </c>
      <c r="D438" s="39">
        <v>28</v>
      </c>
      <c r="E438" s="76">
        <v>-1.78</v>
      </c>
      <c r="F438" s="76">
        <v>-0.22</v>
      </c>
      <c r="G438" s="137">
        <v>28</v>
      </c>
      <c r="H438" s="136">
        <f t="shared" si="10"/>
        <v>1</v>
      </c>
      <c r="I438"/>
    </row>
    <row r="439" s="118" customFormat="1" ht="13.8" customHeight="1" spans="1:9">
      <c r="A439" s="108">
        <v>22402</v>
      </c>
      <c r="B439" s="108" t="s">
        <v>436</v>
      </c>
      <c r="C439" s="39">
        <v>679</v>
      </c>
      <c r="D439" s="39">
        <v>668</v>
      </c>
      <c r="E439" s="76">
        <v>-11.35</v>
      </c>
      <c r="F439" s="76">
        <v>0.35</v>
      </c>
      <c r="G439" s="137">
        <f>SUM(G440)</f>
        <v>668</v>
      </c>
      <c r="H439" s="136">
        <f t="shared" si="10"/>
        <v>1</v>
      </c>
      <c r="I439"/>
    </row>
    <row r="440" s="118" customFormat="1" ht="13.8" customHeight="1" spans="1:9">
      <c r="A440" s="108">
        <v>2240204</v>
      </c>
      <c r="B440" s="108" t="s">
        <v>437</v>
      </c>
      <c r="C440" s="39">
        <v>679</v>
      </c>
      <c r="D440" s="39">
        <v>668</v>
      </c>
      <c r="E440" s="76">
        <v>-11.35</v>
      </c>
      <c r="F440" s="76">
        <v>0.35</v>
      </c>
      <c r="G440" s="137">
        <v>668</v>
      </c>
      <c r="H440" s="136">
        <f t="shared" si="10"/>
        <v>1</v>
      </c>
      <c r="I440"/>
    </row>
    <row r="441" s="118" customFormat="1" ht="13.8" customHeight="1" spans="1:9">
      <c r="A441" s="108">
        <v>227</v>
      </c>
      <c r="B441" s="108" t="s">
        <v>438</v>
      </c>
      <c r="C441" s="39">
        <v>1000</v>
      </c>
      <c r="D441" s="39">
        <v>510</v>
      </c>
      <c r="E441" s="76"/>
      <c r="F441" s="76"/>
      <c r="G441" s="137"/>
      <c r="H441" s="136" t="str">
        <f t="shared" si="10"/>
        <v/>
      </c>
      <c r="I441"/>
    </row>
    <row r="442" s="118" customFormat="1" ht="13.8" customHeight="1" spans="1:9">
      <c r="A442" s="108">
        <v>229</v>
      </c>
      <c r="B442" s="108" t="s">
        <v>439</v>
      </c>
      <c r="C442" s="39"/>
      <c r="D442" s="39">
        <v>17979</v>
      </c>
      <c r="E442" s="76">
        <v>0</v>
      </c>
      <c r="F442" s="76">
        <v>17979</v>
      </c>
      <c r="G442" s="137">
        <f>SUM(G443:G443)</f>
        <v>17979</v>
      </c>
      <c r="H442" s="136">
        <f t="shared" si="10"/>
        <v>1</v>
      </c>
      <c r="I442"/>
    </row>
    <row r="443" s="118" customFormat="1" ht="13.8" customHeight="1" spans="1:9">
      <c r="A443" s="108">
        <v>22999</v>
      </c>
      <c r="B443" s="108" t="s">
        <v>439</v>
      </c>
      <c r="C443" s="39"/>
      <c r="D443" s="39">
        <v>17979</v>
      </c>
      <c r="E443" s="76">
        <v>0</v>
      </c>
      <c r="F443" s="76">
        <v>17979</v>
      </c>
      <c r="G443" s="137">
        <f>SUM(G444)</f>
        <v>17979</v>
      </c>
      <c r="H443" s="136">
        <f t="shared" si="10"/>
        <v>1</v>
      </c>
      <c r="I443"/>
    </row>
    <row r="444" s="118" customFormat="1" ht="13.8" customHeight="1" spans="1:9">
      <c r="A444" s="108">
        <v>2299901</v>
      </c>
      <c r="B444" s="108" t="s">
        <v>439</v>
      </c>
      <c r="C444" s="39"/>
      <c r="D444" s="39">
        <v>17979</v>
      </c>
      <c r="E444" s="76">
        <v>0</v>
      </c>
      <c r="F444" s="76">
        <v>17979</v>
      </c>
      <c r="G444" s="137">
        <v>17979</v>
      </c>
      <c r="H444" s="136">
        <f t="shared" si="10"/>
        <v>1</v>
      </c>
      <c r="I444"/>
    </row>
    <row r="445" s="118" customFormat="1" ht="13.8" customHeight="1" spans="1:9">
      <c r="A445" s="108">
        <v>232</v>
      </c>
      <c r="B445" s="108" t="s">
        <v>440</v>
      </c>
      <c r="C445" s="39">
        <v>1195</v>
      </c>
      <c r="D445" s="39">
        <v>1024</v>
      </c>
      <c r="E445" s="76">
        <v>-170.706806</v>
      </c>
      <c r="F445" s="76">
        <v>-0.293194</v>
      </c>
      <c r="G445" s="137">
        <f>SUM(G446)</f>
        <v>1161</v>
      </c>
      <c r="H445" s="136">
        <f t="shared" si="10"/>
        <v>1.1337890625</v>
      </c>
      <c r="I445"/>
    </row>
    <row r="446" s="118" customFormat="1" ht="13.8" customHeight="1" spans="1:9">
      <c r="A446" s="108">
        <v>23203</v>
      </c>
      <c r="B446" s="108" t="s">
        <v>441</v>
      </c>
      <c r="C446" s="39">
        <v>1195</v>
      </c>
      <c r="D446" s="39">
        <v>1024</v>
      </c>
      <c r="E446" s="76">
        <v>-170.706806</v>
      </c>
      <c r="F446" s="76">
        <v>-0.293194</v>
      </c>
      <c r="G446" s="137">
        <f>SUM(G447:G447)</f>
        <v>1161</v>
      </c>
      <c r="H446" s="136">
        <f t="shared" si="10"/>
        <v>1.1337890625</v>
      </c>
      <c r="I446"/>
    </row>
    <row r="447" s="118" customFormat="1" ht="13.8" customHeight="1" spans="1:9">
      <c r="A447" s="108">
        <v>2320301</v>
      </c>
      <c r="B447" s="108" t="s">
        <v>442</v>
      </c>
      <c r="C447" s="39">
        <v>1195</v>
      </c>
      <c r="D447" s="39">
        <v>1024</v>
      </c>
      <c r="E447" s="76">
        <v>-170.706806</v>
      </c>
      <c r="F447" s="76">
        <v>-0.293194</v>
      </c>
      <c r="G447" s="137">
        <v>1161</v>
      </c>
      <c r="H447" s="136">
        <f t="shared" si="10"/>
        <v>1.1337890625</v>
      </c>
      <c r="I447"/>
    </row>
    <row r="448" s="118" customFormat="1" ht="13.8" customHeight="1" spans="1:9">
      <c r="A448" s="108">
        <v>233</v>
      </c>
      <c r="B448" s="108" t="s">
        <v>443</v>
      </c>
      <c r="C448" s="39"/>
      <c r="D448" s="39">
        <v>11</v>
      </c>
      <c r="E448" s="76">
        <v>10.850726</v>
      </c>
      <c r="F448" s="76">
        <v>0.149274</v>
      </c>
      <c r="G448" s="135">
        <f>G449</f>
        <v>11</v>
      </c>
      <c r="H448" s="136">
        <f t="shared" si="10"/>
        <v>1</v>
      </c>
      <c r="I448"/>
    </row>
    <row r="449" ht="13.8" customHeight="1" spans="1:8">
      <c r="A449" s="108">
        <v>23303</v>
      </c>
      <c r="B449" s="108" t="s">
        <v>444</v>
      </c>
      <c r="C449" s="39"/>
      <c r="D449" s="39">
        <v>11</v>
      </c>
      <c r="E449" s="76"/>
      <c r="F449" s="76"/>
      <c r="G449" s="56">
        <v>11</v>
      </c>
      <c r="H449" s="136">
        <f t="shared" si="10"/>
        <v>1</v>
      </c>
    </row>
    <row r="547" spans="12:12">
      <c r="L547" s="118" t="s">
        <v>30</v>
      </c>
    </row>
    <row r="550" spans="12:12">
      <c r="L550" s="118" t="s">
        <v>31</v>
      </c>
    </row>
  </sheetData>
  <mergeCells count="9">
    <mergeCell ref="A2:H2"/>
    <mergeCell ref="A3:B3"/>
    <mergeCell ref="G3:H3"/>
    <mergeCell ref="A4:A5"/>
    <mergeCell ref="B4:B5"/>
    <mergeCell ref="C4:C5"/>
    <mergeCell ref="G4:G5"/>
    <mergeCell ref="H4:H5"/>
    <mergeCell ref="D4:F5"/>
  </mergeCells>
  <pageMargins left="0.75" right="0.75" top="0.999305555555556" bottom="0.999305555555556" header="0.510416666666667" footer="0.510416666666667"/>
  <pageSetup paperSize="9" scale="90" fitToHeight="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50"/>
  <sheetViews>
    <sheetView tabSelected="1" zoomScale="55" zoomScaleNormal="55" workbookViewId="0">
      <selection activeCell="C923" sqref="C923"/>
    </sheetView>
  </sheetViews>
  <sheetFormatPr defaultColWidth="9" defaultRowHeight="14.4"/>
  <cols>
    <col min="1" max="1" width="10.2962962962963" style="119" customWidth="1"/>
    <col min="2" max="2" width="34.6018518518519" style="119" customWidth="1"/>
    <col min="3" max="5" width="13.6018518518519" style="20" customWidth="1"/>
    <col min="6" max="6" width="13.6018518518519" style="118" customWidth="1"/>
    <col min="7" max="16384" width="9" style="118"/>
  </cols>
  <sheetData>
    <row r="1" s="118" customFormat="1" ht="23" customHeight="1" spans="1:5">
      <c r="A1" s="120" t="s">
        <v>13</v>
      </c>
      <c r="B1" s="119"/>
      <c r="C1" s="20"/>
      <c r="D1" s="20"/>
      <c r="E1" s="20"/>
    </row>
    <row r="2" s="118" customFormat="1" ht="25.5" customHeight="1" spans="1:6">
      <c r="A2" s="98" t="s">
        <v>14</v>
      </c>
      <c r="B2" s="98"/>
      <c r="C2" s="98"/>
      <c r="D2" s="98"/>
      <c r="E2" s="9"/>
      <c r="F2" s="98"/>
    </row>
    <row r="3" s="118" customFormat="1" ht="13.2" customHeight="1" spans="1:6">
      <c r="A3" s="119"/>
      <c r="B3" s="119"/>
      <c r="C3" s="20"/>
      <c r="D3" s="20"/>
      <c r="E3" s="20"/>
      <c r="F3" s="38" t="s">
        <v>32</v>
      </c>
    </row>
    <row r="4" s="118" customFormat="1" ht="13.2" customHeight="1" spans="1:6">
      <c r="A4" s="100" t="s">
        <v>63</v>
      </c>
      <c r="B4" s="100" t="s">
        <v>33</v>
      </c>
      <c r="C4" s="100" t="s">
        <v>34</v>
      </c>
      <c r="D4" s="121" t="s">
        <v>65</v>
      </c>
      <c r="E4" s="100" t="s">
        <v>36</v>
      </c>
      <c r="F4" s="122" t="s">
        <v>37</v>
      </c>
    </row>
    <row r="5" s="118" customFormat="1" ht="13.2" customHeight="1" spans="1:6">
      <c r="A5" s="103"/>
      <c r="B5" s="103"/>
      <c r="C5" s="105"/>
      <c r="D5" s="123"/>
      <c r="E5" s="105"/>
      <c r="F5" s="124"/>
    </row>
    <row r="6" s="118" customFormat="1" ht="13.2" customHeight="1" spans="1:6">
      <c r="A6" s="39"/>
      <c r="B6" s="57" t="s">
        <v>94</v>
      </c>
      <c r="C6" s="57">
        <v>75937</v>
      </c>
      <c r="D6" s="125">
        <v>114371</v>
      </c>
      <c r="E6" s="56">
        <f>SUM(E7,E108,E134,E160,E175,E192,E272,E315,E335,E351,E392,E402,E413,E420,E428,E435,E440,E450,E453,E456)</f>
        <v>112758</v>
      </c>
      <c r="F6" s="126">
        <f t="shared" ref="F6:F69" si="0">IF(E6="","",E6/D6)</f>
        <v>0.985896774532006</v>
      </c>
    </row>
    <row r="7" s="118" customFormat="1" ht="13.2" customHeight="1" spans="1:6">
      <c r="A7" s="108">
        <v>201</v>
      </c>
      <c r="B7" s="108" t="s">
        <v>95</v>
      </c>
      <c r="C7" s="39">
        <v>16786</v>
      </c>
      <c r="D7" s="76">
        <v>12756.185907</v>
      </c>
      <c r="E7" s="127">
        <f>SUM(E8,E12,E18,E26,E32,E37,E45,E47,E50,E56,E60,E62,E64,E66,E69,E73,E77,E81,E87,E90,E93,E96,E106)</f>
        <v>13042</v>
      </c>
      <c r="F7" s="126">
        <f t="shared" si="0"/>
        <v>1.02240592094563</v>
      </c>
    </row>
    <row r="8" s="118" customFormat="1" ht="13.2" customHeight="1" spans="1:6">
      <c r="A8" s="108">
        <v>20101</v>
      </c>
      <c r="B8" s="108" t="s">
        <v>96</v>
      </c>
      <c r="C8" s="39">
        <v>393</v>
      </c>
      <c r="D8" s="76">
        <v>443.535876</v>
      </c>
      <c r="E8" s="56">
        <v>463</v>
      </c>
      <c r="F8" s="126">
        <f t="shared" si="0"/>
        <v>1.04388399011944</v>
      </c>
    </row>
    <row r="9" s="118" customFormat="1" ht="13.2" customHeight="1" spans="1:6">
      <c r="A9" s="108">
        <v>2010101</v>
      </c>
      <c r="B9" s="108" t="s">
        <v>97</v>
      </c>
      <c r="C9" s="39">
        <v>345</v>
      </c>
      <c r="D9" s="76">
        <v>332.181559</v>
      </c>
      <c r="E9" s="56">
        <v>353</v>
      </c>
      <c r="F9" s="126">
        <f t="shared" si="0"/>
        <v>1.06267187456965</v>
      </c>
    </row>
    <row r="10" s="118" customFormat="1" ht="13.2" customHeight="1" spans="1:6">
      <c r="A10" s="108">
        <v>2010102</v>
      </c>
      <c r="B10" s="108" t="s">
        <v>98</v>
      </c>
      <c r="C10" s="39">
        <v>37</v>
      </c>
      <c r="D10" s="76">
        <v>100.354317</v>
      </c>
      <c r="E10" s="56">
        <v>99</v>
      </c>
      <c r="F10" s="126">
        <f t="shared" si="0"/>
        <v>0.986504646332255</v>
      </c>
    </row>
    <row r="11" s="118" customFormat="1" ht="13.2" customHeight="1" spans="1:6">
      <c r="A11" s="108">
        <v>2010104</v>
      </c>
      <c r="B11" s="108" t="s">
        <v>99</v>
      </c>
      <c r="C11" s="39">
        <v>16</v>
      </c>
      <c r="D11" s="76">
        <v>11</v>
      </c>
      <c r="E11" s="56">
        <v>11</v>
      </c>
      <c r="F11" s="126">
        <f t="shared" si="0"/>
        <v>1</v>
      </c>
    </row>
    <row r="12" s="118" customFormat="1" ht="13.2" customHeight="1" spans="1:6">
      <c r="A12" s="108">
        <v>20102</v>
      </c>
      <c r="B12" s="108" t="s">
        <v>100</v>
      </c>
      <c r="C12" s="39">
        <v>321</v>
      </c>
      <c r="D12" s="76">
        <v>323.624512</v>
      </c>
      <c r="E12" s="56">
        <v>347</v>
      </c>
      <c r="F12" s="126">
        <f t="shared" si="0"/>
        <v>1.07223027654963</v>
      </c>
    </row>
    <row r="13" s="118" customFormat="1" ht="13.2" customHeight="1" spans="1:6">
      <c r="A13" s="108">
        <v>2010201</v>
      </c>
      <c r="B13" s="108" t="s">
        <v>97</v>
      </c>
      <c r="C13" s="39">
        <v>229</v>
      </c>
      <c r="D13" s="76">
        <v>239.285312</v>
      </c>
      <c r="E13" s="56">
        <v>263</v>
      </c>
      <c r="F13" s="126">
        <f t="shared" si="0"/>
        <v>1.09910632542293</v>
      </c>
    </row>
    <row r="14" s="118" customFormat="1" ht="13.2" customHeight="1" spans="1:6">
      <c r="A14" s="108">
        <v>2010202</v>
      </c>
      <c r="B14" s="108" t="s">
        <v>98</v>
      </c>
      <c r="C14" s="39">
        <v>44</v>
      </c>
      <c r="D14" s="76">
        <v>51.7832</v>
      </c>
      <c r="E14" s="56">
        <v>52</v>
      </c>
      <c r="F14" s="126">
        <f t="shared" si="0"/>
        <v>1.00418668602945</v>
      </c>
    </row>
    <row r="15" s="118" customFormat="1" ht="13.2" customHeight="1" spans="1:6">
      <c r="A15" s="108">
        <v>2010203</v>
      </c>
      <c r="B15" s="108" t="s">
        <v>101</v>
      </c>
      <c r="C15" s="39">
        <v>28</v>
      </c>
      <c r="D15" s="76">
        <v>20.556</v>
      </c>
      <c r="E15" s="56">
        <v>20</v>
      </c>
      <c r="F15" s="126">
        <f t="shared" si="0"/>
        <v>0.972951936174353</v>
      </c>
    </row>
    <row r="16" s="118" customFormat="1" ht="13.2" customHeight="1" spans="1:6">
      <c r="A16" s="108">
        <v>2010204</v>
      </c>
      <c r="B16" s="108" t="s">
        <v>102</v>
      </c>
      <c r="C16" s="39">
        <v>16</v>
      </c>
      <c r="D16" s="76">
        <v>11</v>
      </c>
      <c r="E16" s="56">
        <v>11</v>
      </c>
      <c r="F16" s="126">
        <f t="shared" si="0"/>
        <v>1</v>
      </c>
    </row>
    <row r="17" s="118" customFormat="1" ht="13.2" customHeight="1" spans="1:6">
      <c r="A17" s="108">
        <v>2010205</v>
      </c>
      <c r="B17" s="108" t="s">
        <v>103</v>
      </c>
      <c r="C17" s="39">
        <v>4</v>
      </c>
      <c r="D17" s="76">
        <v>1</v>
      </c>
      <c r="E17" s="56">
        <v>1</v>
      </c>
      <c r="F17" s="126">
        <f t="shared" si="0"/>
        <v>1</v>
      </c>
    </row>
    <row r="18" s="118" customFormat="1" ht="13.2" customHeight="1" spans="1:6">
      <c r="A18" s="108">
        <v>20103</v>
      </c>
      <c r="B18" s="108" t="s">
        <v>104</v>
      </c>
      <c r="C18" s="39">
        <v>4645</v>
      </c>
      <c r="D18" s="76">
        <v>3859.556681</v>
      </c>
      <c r="E18" s="56">
        <v>4202</v>
      </c>
      <c r="F18" s="126">
        <f t="shared" si="0"/>
        <v>1.08872607589514</v>
      </c>
    </row>
    <row r="19" s="118" customFormat="1" ht="13.2" customHeight="1" spans="1:6">
      <c r="A19" s="108">
        <v>2010301</v>
      </c>
      <c r="B19" s="108" t="s">
        <v>97</v>
      </c>
      <c r="C19" s="39">
        <v>1253</v>
      </c>
      <c r="D19" s="76">
        <v>1246.294963</v>
      </c>
      <c r="E19" s="56">
        <v>1327</v>
      </c>
      <c r="F19" s="126">
        <f t="shared" si="0"/>
        <v>1.06475596820654</v>
      </c>
    </row>
    <row r="20" s="118" customFormat="1" ht="13.2" customHeight="1" spans="1:6">
      <c r="A20" s="108">
        <v>2010302</v>
      </c>
      <c r="B20" s="108" t="s">
        <v>98</v>
      </c>
      <c r="C20" s="39">
        <v>766</v>
      </c>
      <c r="D20" s="76">
        <v>769.737518</v>
      </c>
      <c r="E20" s="56">
        <v>962</v>
      </c>
      <c r="F20" s="126">
        <f t="shared" si="0"/>
        <v>1.24977668036703</v>
      </c>
    </row>
    <row r="21" s="118" customFormat="1" ht="13.2" customHeight="1" spans="1:6">
      <c r="A21" s="108">
        <v>2010303</v>
      </c>
      <c r="B21" s="108" t="s">
        <v>101</v>
      </c>
      <c r="C21" s="39">
        <v>2114</v>
      </c>
      <c r="D21" s="76">
        <v>1288.867706</v>
      </c>
      <c r="E21" s="56">
        <v>1451</v>
      </c>
      <c r="F21" s="126">
        <f t="shared" si="0"/>
        <v>1.12579436449935</v>
      </c>
    </row>
    <row r="22" s="118" customFormat="1" ht="13.2" customHeight="1" spans="1:6">
      <c r="A22" s="108">
        <v>2010305</v>
      </c>
      <c r="B22" s="108" t="s">
        <v>105</v>
      </c>
      <c r="C22" s="39">
        <v>5</v>
      </c>
      <c r="D22" s="76">
        <v>13.349</v>
      </c>
      <c r="E22" s="56">
        <v>14</v>
      </c>
      <c r="F22" s="126">
        <f t="shared" si="0"/>
        <v>1.0487676979549</v>
      </c>
    </row>
    <row r="23" s="118" customFormat="1" ht="13.2" customHeight="1" spans="1:6">
      <c r="A23" s="108">
        <v>2010308</v>
      </c>
      <c r="B23" s="108" t="s">
        <v>106</v>
      </c>
      <c r="C23" s="39">
        <v>326</v>
      </c>
      <c r="D23" s="76">
        <v>363.628471</v>
      </c>
      <c r="E23" s="56">
        <v>248</v>
      </c>
      <c r="F23" s="126">
        <f t="shared" si="0"/>
        <v>0.682014802960795</v>
      </c>
    </row>
    <row r="24" s="118" customFormat="1" ht="13.2" customHeight="1" spans="1:6">
      <c r="A24" s="108">
        <v>2010350</v>
      </c>
      <c r="B24" s="108" t="s">
        <v>107</v>
      </c>
      <c r="C24" s="39">
        <v>141</v>
      </c>
      <c r="D24" s="76">
        <v>148.653023</v>
      </c>
      <c r="E24" s="56">
        <v>166</v>
      </c>
      <c r="F24" s="126">
        <f t="shared" si="0"/>
        <v>1.11669441125324</v>
      </c>
    </row>
    <row r="25" s="118" customFormat="1" ht="15" customHeight="1" spans="1:6">
      <c r="A25" s="108">
        <v>2010399</v>
      </c>
      <c r="B25" s="128" t="s">
        <v>108</v>
      </c>
      <c r="C25" s="39">
        <v>40</v>
      </c>
      <c r="D25" s="76">
        <v>29.026</v>
      </c>
      <c r="E25" s="56">
        <v>34</v>
      </c>
      <c r="F25" s="126">
        <f t="shared" si="0"/>
        <v>1.17136360504375</v>
      </c>
    </row>
    <row r="26" s="118" customFormat="1" ht="13.2" customHeight="1" spans="1:6">
      <c r="A26" s="108">
        <v>20104</v>
      </c>
      <c r="B26" s="108" t="s">
        <v>109</v>
      </c>
      <c r="C26" s="39">
        <v>531</v>
      </c>
      <c r="D26" s="76">
        <v>524.363403</v>
      </c>
      <c r="E26" s="56">
        <v>556</v>
      </c>
      <c r="F26" s="126">
        <f t="shared" si="0"/>
        <v>1.06033334290494</v>
      </c>
    </row>
    <row r="27" s="118" customFormat="1" ht="13.2" customHeight="1" spans="1:6">
      <c r="A27" s="108">
        <v>2010401</v>
      </c>
      <c r="B27" s="108" t="s">
        <v>97</v>
      </c>
      <c r="C27" s="39">
        <v>228</v>
      </c>
      <c r="D27" s="76">
        <v>200.239003</v>
      </c>
      <c r="E27" s="56">
        <v>213</v>
      </c>
      <c r="F27" s="126">
        <f t="shared" si="0"/>
        <v>1.06372882809449</v>
      </c>
    </row>
    <row r="28" s="118" customFormat="1" ht="13.2" customHeight="1" spans="1:6">
      <c r="A28" s="108">
        <v>2010402</v>
      </c>
      <c r="B28" s="108" t="s">
        <v>98</v>
      </c>
      <c r="C28" s="39">
        <v>124</v>
      </c>
      <c r="D28" s="76">
        <v>126.518</v>
      </c>
      <c r="E28" s="56">
        <v>123</v>
      </c>
      <c r="F28" s="126">
        <f t="shared" si="0"/>
        <v>0.972193679950679</v>
      </c>
    </row>
    <row r="29" s="118" customFormat="1" ht="13.2" customHeight="1" spans="1:6">
      <c r="A29" s="108">
        <v>2010406</v>
      </c>
      <c r="B29" s="108" t="s">
        <v>110</v>
      </c>
      <c r="C29" s="39">
        <v>178</v>
      </c>
      <c r="D29" s="76">
        <v>167.58</v>
      </c>
      <c r="E29" s="56">
        <v>200</v>
      </c>
      <c r="F29" s="126">
        <f t="shared" si="0"/>
        <v>1.19345984007638</v>
      </c>
    </row>
    <row r="30" s="118" customFormat="1" ht="13.2" customHeight="1" spans="1:6">
      <c r="A30" s="108">
        <v>2010408</v>
      </c>
      <c r="B30" s="108" t="s">
        <v>111</v>
      </c>
      <c r="C30" s="39">
        <v>1</v>
      </c>
      <c r="D30" s="76">
        <v>0.6</v>
      </c>
      <c r="E30" s="56">
        <v>1</v>
      </c>
      <c r="F30" s="126">
        <f t="shared" si="0"/>
        <v>1.66666666666667</v>
      </c>
    </row>
    <row r="31" s="118" customFormat="1" ht="13.2" customHeight="1" spans="1:6">
      <c r="A31" s="108">
        <v>2010499</v>
      </c>
      <c r="B31" s="108" t="s">
        <v>112</v>
      </c>
      <c r="C31" s="39"/>
      <c r="D31" s="76">
        <v>29.4264</v>
      </c>
      <c r="E31" s="56">
        <v>19</v>
      </c>
      <c r="F31" s="126">
        <f t="shared" si="0"/>
        <v>0.645678710273768</v>
      </c>
    </row>
    <row r="32" s="118" customFormat="1" ht="13.2" customHeight="1" spans="1:6">
      <c r="A32" s="108">
        <v>20105</v>
      </c>
      <c r="B32" s="108" t="s">
        <v>113</v>
      </c>
      <c r="C32" s="39">
        <v>164</v>
      </c>
      <c r="D32" s="76">
        <v>248.024162</v>
      </c>
      <c r="E32" s="56">
        <v>251</v>
      </c>
      <c r="F32" s="126">
        <f t="shared" si="0"/>
        <v>1.01199817782269</v>
      </c>
    </row>
    <row r="33" s="118" customFormat="1" ht="13.2" customHeight="1" spans="1:6">
      <c r="A33" s="108">
        <v>2010501</v>
      </c>
      <c r="B33" s="108" t="s">
        <v>97</v>
      </c>
      <c r="C33" s="39">
        <v>94</v>
      </c>
      <c r="D33" s="76">
        <v>98.208682</v>
      </c>
      <c r="E33" s="56">
        <v>105</v>
      </c>
      <c r="F33" s="126">
        <f t="shared" si="0"/>
        <v>1.06915191062232</v>
      </c>
    </row>
    <row r="34" s="118" customFormat="1" ht="13.2" customHeight="1" spans="1:6">
      <c r="A34" s="108">
        <v>2010502</v>
      </c>
      <c r="B34" s="108" t="s">
        <v>98</v>
      </c>
      <c r="C34" s="39">
        <v>19</v>
      </c>
      <c r="D34" s="76">
        <v>27.82548</v>
      </c>
      <c r="E34" s="56">
        <v>27</v>
      </c>
      <c r="F34" s="126">
        <f t="shared" si="0"/>
        <v>0.970333665403077</v>
      </c>
    </row>
    <row r="35" s="118" customFormat="1" ht="13.2" customHeight="1" spans="1:6">
      <c r="A35" s="108">
        <v>2010505</v>
      </c>
      <c r="B35" s="108" t="s">
        <v>114</v>
      </c>
      <c r="C35" s="39">
        <v>25</v>
      </c>
      <c r="D35" s="76">
        <v>25.4</v>
      </c>
      <c r="E35" s="56">
        <v>24</v>
      </c>
      <c r="F35" s="126">
        <f t="shared" si="0"/>
        <v>0.94488188976378</v>
      </c>
    </row>
    <row r="36" s="118" customFormat="1" ht="13.2" customHeight="1" spans="1:6">
      <c r="A36" s="108">
        <v>2010507</v>
      </c>
      <c r="B36" s="108" t="s">
        <v>115</v>
      </c>
      <c r="C36" s="39">
        <v>26</v>
      </c>
      <c r="D36" s="76">
        <v>96.59</v>
      </c>
      <c r="E36" s="56">
        <v>95</v>
      </c>
      <c r="F36" s="126">
        <f t="shared" si="0"/>
        <v>0.983538668599234</v>
      </c>
    </row>
    <row r="37" s="118" customFormat="1" ht="13.2" customHeight="1" spans="1:6">
      <c r="A37" s="108">
        <v>20106</v>
      </c>
      <c r="B37" s="108" t="s">
        <v>116</v>
      </c>
      <c r="C37" s="39">
        <v>928</v>
      </c>
      <c r="D37" s="76">
        <v>991.191946</v>
      </c>
      <c r="E37" s="56">
        <v>780</v>
      </c>
      <c r="F37" s="126">
        <f t="shared" si="0"/>
        <v>0.786931333681357</v>
      </c>
    </row>
    <row r="38" s="118" customFormat="1" ht="13.2" customHeight="1" spans="1:6">
      <c r="A38" s="108">
        <v>2010601</v>
      </c>
      <c r="B38" s="108" t="s">
        <v>97</v>
      </c>
      <c r="C38" s="39">
        <v>146</v>
      </c>
      <c r="D38" s="76">
        <v>147.597716</v>
      </c>
      <c r="E38" s="56">
        <v>160</v>
      </c>
      <c r="F38" s="126">
        <f t="shared" si="0"/>
        <v>1.08402761462786</v>
      </c>
    </row>
    <row r="39" s="118" customFormat="1" ht="13.2" customHeight="1" spans="1:6">
      <c r="A39" s="108">
        <v>2010602</v>
      </c>
      <c r="B39" s="108" t="s">
        <v>98</v>
      </c>
      <c r="C39" s="39">
        <v>75</v>
      </c>
      <c r="D39" s="76">
        <v>51.31</v>
      </c>
      <c r="E39" s="56">
        <v>48</v>
      </c>
      <c r="F39" s="126">
        <f t="shared" si="0"/>
        <v>0.935490157863964</v>
      </c>
    </row>
    <row r="40" s="118" customFormat="1" ht="13.2" customHeight="1" spans="1:6">
      <c r="A40" s="108">
        <v>2010605</v>
      </c>
      <c r="B40" s="108" t="s">
        <v>445</v>
      </c>
      <c r="C40" s="39">
        <v>10</v>
      </c>
      <c r="D40" s="76">
        <v>0</v>
      </c>
      <c r="E40" s="56"/>
      <c r="F40" s="126" t="str">
        <f t="shared" si="0"/>
        <v/>
      </c>
    </row>
    <row r="41" s="118" customFormat="1" ht="13.2" customHeight="1" spans="1:6">
      <c r="A41" s="108">
        <v>2010607</v>
      </c>
      <c r="B41" s="108" t="s">
        <v>117</v>
      </c>
      <c r="C41" s="39">
        <v>13</v>
      </c>
      <c r="D41" s="76">
        <v>12.712</v>
      </c>
      <c r="E41" s="56">
        <v>8</v>
      </c>
      <c r="F41" s="126">
        <f t="shared" si="0"/>
        <v>0.629326620516048</v>
      </c>
    </row>
    <row r="42" s="118" customFormat="1" ht="13.2" customHeight="1" spans="1:6">
      <c r="A42" s="108">
        <v>2010608</v>
      </c>
      <c r="B42" s="108" t="s">
        <v>118</v>
      </c>
      <c r="C42" s="39">
        <v>567</v>
      </c>
      <c r="D42" s="76">
        <v>667.243808</v>
      </c>
      <c r="E42" s="56">
        <v>448</v>
      </c>
      <c r="F42" s="126">
        <f t="shared" si="0"/>
        <v>0.671418744735657</v>
      </c>
    </row>
    <row r="43" s="118" customFormat="1" ht="13.2" customHeight="1" spans="1:6">
      <c r="A43" s="108">
        <v>2010650</v>
      </c>
      <c r="B43" s="108" t="s">
        <v>107</v>
      </c>
      <c r="C43" s="39">
        <v>100</v>
      </c>
      <c r="D43" s="76">
        <v>103.228422</v>
      </c>
      <c r="E43" s="56">
        <v>111</v>
      </c>
      <c r="F43" s="126">
        <f t="shared" si="0"/>
        <v>1.07528525428782</v>
      </c>
    </row>
    <row r="44" s="118" customFormat="1" ht="13.2" customHeight="1" spans="1:6">
      <c r="A44" s="108">
        <v>2010699</v>
      </c>
      <c r="B44" s="108" t="s">
        <v>119</v>
      </c>
      <c r="C44" s="39">
        <v>17</v>
      </c>
      <c r="D44" s="76">
        <v>9.1</v>
      </c>
      <c r="E44" s="56">
        <v>5</v>
      </c>
      <c r="F44" s="126">
        <f t="shared" si="0"/>
        <v>0.549450549450549</v>
      </c>
    </row>
    <row r="45" s="118" customFormat="1" ht="13.2" customHeight="1" spans="1:6">
      <c r="A45" s="108">
        <v>20107</v>
      </c>
      <c r="B45" s="108" t="s">
        <v>120</v>
      </c>
      <c r="C45" s="39">
        <v>970</v>
      </c>
      <c r="D45" s="76">
        <v>970</v>
      </c>
      <c r="E45" s="56">
        <v>850</v>
      </c>
      <c r="F45" s="126">
        <f t="shared" si="0"/>
        <v>0.876288659793814</v>
      </c>
    </row>
    <row r="46" s="118" customFormat="1" ht="13.2" customHeight="1" spans="1:6">
      <c r="A46" s="108">
        <v>2010702</v>
      </c>
      <c r="B46" s="108" t="s">
        <v>98</v>
      </c>
      <c r="C46" s="39">
        <v>970</v>
      </c>
      <c r="D46" s="76">
        <v>970</v>
      </c>
      <c r="E46" s="56">
        <v>850</v>
      </c>
      <c r="F46" s="126">
        <f t="shared" si="0"/>
        <v>0.876288659793814</v>
      </c>
    </row>
    <row r="47" s="118" customFormat="1" ht="13.2" customHeight="1" spans="1:6">
      <c r="A47" s="108">
        <v>20108</v>
      </c>
      <c r="B47" s="108" t="s">
        <v>121</v>
      </c>
      <c r="C47" s="39">
        <v>332</v>
      </c>
      <c r="D47" s="76">
        <v>325.185359</v>
      </c>
      <c r="E47" s="56">
        <v>329</v>
      </c>
      <c r="F47" s="126">
        <f t="shared" si="0"/>
        <v>1.01173066650888</v>
      </c>
    </row>
    <row r="48" s="118" customFormat="1" ht="13.2" customHeight="1" spans="1:6">
      <c r="A48" s="108">
        <v>2010801</v>
      </c>
      <c r="B48" s="108" t="s">
        <v>97</v>
      </c>
      <c r="C48" s="39">
        <v>85</v>
      </c>
      <c r="D48" s="76">
        <v>80.875359</v>
      </c>
      <c r="E48" s="56">
        <v>85</v>
      </c>
      <c r="F48" s="126">
        <f t="shared" si="0"/>
        <v>1.05099997144989</v>
      </c>
    </row>
    <row r="49" s="118" customFormat="1" ht="13.2" customHeight="1" spans="1:6">
      <c r="A49" s="108">
        <v>2010804</v>
      </c>
      <c r="B49" s="108" t="s">
        <v>122</v>
      </c>
      <c r="C49" s="39">
        <v>247</v>
      </c>
      <c r="D49" s="76">
        <v>244.31</v>
      </c>
      <c r="E49" s="56">
        <v>244</v>
      </c>
      <c r="F49" s="126">
        <f t="shared" si="0"/>
        <v>0.998731120297982</v>
      </c>
    </row>
    <row r="50" s="118" customFormat="1" ht="13.2" customHeight="1" spans="1:6">
      <c r="A50" s="108">
        <v>20111</v>
      </c>
      <c r="B50" s="108" t="s">
        <v>123</v>
      </c>
      <c r="C50" s="39">
        <v>556</v>
      </c>
      <c r="D50" s="76">
        <v>651.24992</v>
      </c>
      <c r="E50" s="56">
        <v>704</v>
      </c>
      <c r="F50" s="126">
        <f t="shared" si="0"/>
        <v>1.08099821340477</v>
      </c>
    </row>
    <row r="51" s="118" customFormat="1" ht="13.2" customHeight="1" spans="1:6">
      <c r="A51" s="108">
        <v>2011101</v>
      </c>
      <c r="B51" s="108" t="s">
        <v>97</v>
      </c>
      <c r="C51" s="39">
        <v>346</v>
      </c>
      <c r="D51" s="76">
        <v>366.14439</v>
      </c>
      <c r="E51" s="56">
        <v>418</v>
      </c>
      <c r="F51" s="126">
        <f t="shared" si="0"/>
        <v>1.14162612186957</v>
      </c>
    </row>
    <row r="52" s="118" customFormat="1" ht="13.2" customHeight="1" spans="1:6">
      <c r="A52" s="108">
        <v>2011102</v>
      </c>
      <c r="B52" s="108" t="s">
        <v>98</v>
      </c>
      <c r="C52" s="39">
        <v>25</v>
      </c>
      <c r="D52" s="76">
        <v>30.2688</v>
      </c>
      <c r="E52" s="56">
        <v>30</v>
      </c>
      <c r="F52" s="126">
        <f t="shared" si="0"/>
        <v>0.991119568664764</v>
      </c>
    </row>
    <row r="53" s="118" customFormat="1" ht="13.2" customHeight="1" spans="1:6">
      <c r="A53" s="108">
        <v>2011104</v>
      </c>
      <c r="B53" s="108" t="s">
        <v>124</v>
      </c>
      <c r="C53" s="39">
        <v>81</v>
      </c>
      <c r="D53" s="76">
        <v>80.5</v>
      </c>
      <c r="E53" s="56">
        <v>81</v>
      </c>
      <c r="F53" s="126">
        <f t="shared" si="0"/>
        <v>1.00621118012422</v>
      </c>
    </row>
    <row r="54" s="118" customFormat="1" ht="13.2" customHeight="1" spans="1:6">
      <c r="A54" s="108">
        <v>2011106</v>
      </c>
      <c r="B54" s="108" t="s">
        <v>125</v>
      </c>
      <c r="C54" s="39" t="s">
        <v>29</v>
      </c>
      <c r="D54" s="76">
        <v>144.17293</v>
      </c>
      <c r="E54" s="56">
        <v>147</v>
      </c>
      <c r="F54" s="126">
        <f t="shared" si="0"/>
        <v>1.01960888219446</v>
      </c>
    </row>
    <row r="55" s="118" customFormat="1" ht="13.2" customHeight="1" spans="1:6">
      <c r="A55" s="108">
        <v>2011199</v>
      </c>
      <c r="B55" s="108" t="s">
        <v>126</v>
      </c>
      <c r="C55" s="39">
        <v>40</v>
      </c>
      <c r="D55" s="76">
        <v>30.1638</v>
      </c>
      <c r="E55" s="56">
        <v>28</v>
      </c>
      <c r="F55" s="126">
        <f t="shared" si="0"/>
        <v>0.928265006398398</v>
      </c>
    </row>
    <row r="56" s="118" customFormat="1" ht="13.2" customHeight="1" spans="1:6">
      <c r="A56" s="108">
        <v>20113</v>
      </c>
      <c r="B56" s="108" t="s">
        <v>127</v>
      </c>
      <c r="C56" s="39">
        <v>218</v>
      </c>
      <c r="D56" s="76">
        <v>214.744218</v>
      </c>
      <c r="E56" s="56">
        <v>208</v>
      </c>
      <c r="F56" s="126">
        <f t="shared" si="0"/>
        <v>0.968594181194671</v>
      </c>
    </row>
    <row r="57" s="118" customFormat="1" ht="13.2" customHeight="1" spans="1:6">
      <c r="A57" s="108">
        <v>2011301</v>
      </c>
      <c r="B57" s="108" t="s">
        <v>97</v>
      </c>
      <c r="C57" s="39">
        <v>18</v>
      </c>
      <c r="D57" s="76">
        <v>32.907552</v>
      </c>
      <c r="E57" s="56">
        <v>35</v>
      </c>
      <c r="F57" s="126">
        <f t="shared" si="0"/>
        <v>1.0635856474526</v>
      </c>
    </row>
    <row r="58" s="118" customFormat="1" ht="13.2" customHeight="1" spans="1:6">
      <c r="A58" s="108">
        <v>2011302</v>
      </c>
      <c r="B58" s="108" t="s">
        <v>98</v>
      </c>
      <c r="C58" s="39">
        <v>6</v>
      </c>
      <c r="D58" s="76">
        <v>12.629408</v>
      </c>
      <c r="E58" s="56">
        <v>13</v>
      </c>
      <c r="F58" s="126">
        <f t="shared" si="0"/>
        <v>1.02934357651602</v>
      </c>
    </row>
    <row r="59" s="118" customFormat="1" ht="13.2" customHeight="1" spans="1:6">
      <c r="A59" s="108">
        <v>2011308</v>
      </c>
      <c r="B59" s="108" t="s">
        <v>128</v>
      </c>
      <c r="C59" s="39">
        <v>194</v>
      </c>
      <c r="D59" s="76">
        <v>169.207258</v>
      </c>
      <c r="E59" s="56">
        <v>160</v>
      </c>
      <c r="F59" s="126">
        <f t="shared" si="0"/>
        <v>0.945585915705815</v>
      </c>
    </row>
    <row r="60" s="118" customFormat="1" ht="13.2" customHeight="1" spans="1:6">
      <c r="A60" s="108">
        <v>20123</v>
      </c>
      <c r="B60" s="108" t="s">
        <v>446</v>
      </c>
      <c r="C60" s="39">
        <v>4</v>
      </c>
      <c r="D60" s="76">
        <v>4</v>
      </c>
      <c r="E60" s="56">
        <v>4</v>
      </c>
      <c r="F60" s="126">
        <f t="shared" si="0"/>
        <v>1</v>
      </c>
    </row>
    <row r="61" s="118" customFormat="1" ht="13.2" customHeight="1" spans="1:6">
      <c r="A61" s="108">
        <v>2012304</v>
      </c>
      <c r="B61" s="108" t="s">
        <v>130</v>
      </c>
      <c r="C61" s="39">
        <v>4</v>
      </c>
      <c r="D61" s="76">
        <v>4</v>
      </c>
      <c r="E61" s="56">
        <v>4</v>
      </c>
      <c r="F61" s="126">
        <f t="shared" si="0"/>
        <v>1</v>
      </c>
    </row>
    <row r="62" s="118" customFormat="1" ht="13.2" customHeight="1" spans="1:6">
      <c r="A62" s="108">
        <v>20125</v>
      </c>
      <c r="B62" s="108" t="s">
        <v>131</v>
      </c>
      <c r="C62" s="39">
        <v>5</v>
      </c>
      <c r="D62" s="76">
        <v>4.8</v>
      </c>
      <c r="E62" s="56">
        <v>5</v>
      </c>
      <c r="F62" s="126">
        <f t="shared" si="0"/>
        <v>1.04166666666667</v>
      </c>
    </row>
    <row r="63" s="118" customFormat="1" ht="13.2" customHeight="1" spans="1:6">
      <c r="A63" s="108">
        <v>2012502</v>
      </c>
      <c r="B63" s="108" t="s">
        <v>98</v>
      </c>
      <c r="C63" s="39">
        <v>5</v>
      </c>
      <c r="D63" s="76">
        <v>4.8</v>
      </c>
      <c r="E63" s="56">
        <v>5</v>
      </c>
      <c r="F63" s="126">
        <f t="shared" si="0"/>
        <v>1.04166666666667</v>
      </c>
    </row>
    <row r="64" s="118" customFormat="1" ht="13.2" customHeight="1" spans="1:6">
      <c r="A64" s="108">
        <v>20126</v>
      </c>
      <c r="B64" s="108" t="s">
        <v>132</v>
      </c>
      <c r="C64" s="39">
        <v>85</v>
      </c>
      <c r="D64" s="76">
        <v>101.451155</v>
      </c>
      <c r="E64" s="56">
        <v>114</v>
      </c>
      <c r="F64" s="126">
        <f t="shared" si="0"/>
        <v>1.12369346608227</v>
      </c>
    </row>
    <row r="65" s="118" customFormat="1" ht="13.2" customHeight="1" spans="1:6">
      <c r="A65" s="108">
        <v>2012604</v>
      </c>
      <c r="B65" s="108" t="s">
        <v>133</v>
      </c>
      <c r="C65" s="39">
        <v>85</v>
      </c>
      <c r="D65" s="76">
        <v>101.451155</v>
      </c>
      <c r="E65" s="56">
        <v>114</v>
      </c>
      <c r="F65" s="126">
        <f t="shared" si="0"/>
        <v>1.12369346608227</v>
      </c>
    </row>
    <row r="66" s="118" customFormat="1" ht="13.2" customHeight="1" spans="1:6">
      <c r="A66" s="108">
        <v>20128</v>
      </c>
      <c r="B66" s="108" t="s">
        <v>134</v>
      </c>
      <c r="C66" s="39">
        <v>52</v>
      </c>
      <c r="D66" s="76">
        <v>55.143407</v>
      </c>
      <c r="E66" s="56">
        <v>58</v>
      </c>
      <c r="F66" s="126">
        <f t="shared" si="0"/>
        <v>1.05180298344642</v>
      </c>
    </row>
    <row r="67" s="118" customFormat="1" ht="13.2" customHeight="1" spans="1:6">
      <c r="A67" s="108">
        <v>2012801</v>
      </c>
      <c r="B67" s="108" t="s">
        <v>97</v>
      </c>
      <c r="C67" s="39">
        <v>47</v>
      </c>
      <c r="D67" s="76">
        <v>50.593407</v>
      </c>
      <c r="E67" s="56">
        <v>53</v>
      </c>
      <c r="F67" s="126">
        <f t="shared" si="0"/>
        <v>1.04756732433536</v>
      </c>
    </row>
    <row r="68" s="118" customFormat="1" ht="13.2" customHeight="1" spans="1:6">
      <c r="A68" s="108">
        <v>2012802</v>
      </c>
      <c r="B68" s="108" t="s">
        <v>98</v>
      </c>
      <c r="C68" s="39">
        <v>5</v>
      </c>
      <c r="D68" s="76">
        <v>4.55</v>
      </c>
      <c r="E68" s="56">
        <v>5</v>
      </c>
      <c r="F68" s="126">
        <f t="shared" si="0"/>
        <v>1.0989010989011</v>
      </c>
    </row>
    <row r="69" s="118" customFormat="1" ht="13.2" customHeight="1" spans="1:6">
      <c r="A69" s="108">
        <v>20129</v>
      </c>
      <c r="B69" s="108" t="s">
        <v>136</v>
      </c>
      <c r="C69" s="39">
        <v>175</v>
      </c>
      <c r="D69" s="76">
        <v>223.478548</v>
      </c>
      <c r="E69" s="56">
        <v>226</v>
      </c>
      <c r="F69" s="126">
        <f t="shared" si="0"/>
        <v>1.01128274737135</v>
      </c>
    </row>
    <row r="70" s="118" customFormat="1" ht="13.2" customHeight="1" spans="1:6">
      <c r="A70" s="108">
        <v>2012901</v>
      </c>
      <c r="B70" s="108" t="s">
        <v>97</v>
      </c>
      <c r="C70" s="39">
        <v>157</v>
      </c>
      <c r="D70" s="76">
        <v>173.772148</v>
      </c>
      <c r="E70" s="56">
        <v>179</v>
      </c>
      <c r="F70" s="126">
        <f t="shared" ref="F70:F133" si="1">IF(E70="","",E70/D70)</f>
        <v>1.03008452194537</v>
      </c>
    </row>
    <row r="71" s="118" customFormat="1" ht="13.2" customHeight="1" spans="1:6">
      <c r="A71" s="108">
        <v>2012902</v>
      </c>
      <c r="B71" s="108" t="s">
        <v>98</v>
      </c>
      <c r="C71" s="39">
        <v>18</v>
      </c>
      <c r="D71" s="76">
        <v>47.5564</v>
      </c>
      <c r="E71" s="56">
        <v>47</v>
      </c>
      <c r="F71" s="126">
        <f t="shared" si="1"/>
        <v>0.98830020775332</v>
      </c>
    </row>
    <row r="72" s="118" customFormat="1" ht="13.2" customHeight="1" spans="1:6">
      <c r="A72" s="108">
        <v>2012999</v>
      </c>
      <c r="B72" s="108" t="s">
        <v>137</v>
      </c>
      <c r="C72" s="39">
        <v>0</v>
      </c>
      <c r="D72" s="76">
        <v>2.15</v>
      </c>
      <c r="E72" s="56">
        <v>0</v>
      </c>
      <c r="F72" s="126">
        <f t="shared" si="1"/>
        <v>0</v>
      </c>
    </row>
    <row r="73" s="118" customFormat="1" ht="13.2" customHeight="1" spans="1:6">
      <c r="A73" s="108">
        <v>20131</v>
      </c>
      <c r="B73" s="108" t="s">
        <v>138</v>
      </c>
      <c r="C73" s="39">
        <v>764</v>
      </c>
      <c r="D73" s="76">
        <v>826.580177</v>
      </c>
      <c r="E73" s="56">
        <v>791</v>
      </c>
      <c r="F73" s="126">
        <f t="shared" si="1"/>
        <v>0.956954959736471</v>
      </c>
    </row>
    <row r="74" s="118" customFormat="1" ht="13.2" customHeight="1" spans="1:6">
      <c r="A74" s="108">
        <v>2013101</v>
      </c>
      <c r="B74" s="108" t="s">
        <v>97</v>
      </c>
      <c r="C74" s="39">
        <v>177</v>
      </c>
      <c r="D74" s="76">
        <v>172.800177</v>
      </c>
      <c r="E74" s="56">
        <v>192</v>
      </c>
      <c r="F74" s="126">
        <f t="shared" si="1"/>
        <v>1.11110997299499</v>
      </c>
    </row>
    <row r="75" s="118" customFormat="1" ht="13.2" customHeight="1" spans="1:6">
      <c r="A75" s="108">
        <v>2013102</v>
      </c>
      <c r="B75" s="108" t="s">
        <v>98</v>
      </c>
      <c r="C75" s="39">
        <v>57</v>
      </c>
      <c r="D75" s="76">
        <v>89.2</v>
      </c>
      <c r="E75" s="56">
        <v>87</v>
      </c>
      <c r="F75" s="126">
        <f t="shared" si="1"/>
        <v>0.975336322869955</v>
      </c>
    </row>
    <row r="76" s="118" customFormat="1" ht="13.2" customHeight="1" spans="1:6">
      <c r="A76" s="108">
        <v>2013105</v>
      </c>
      <c r="B76" s="108" t="s">
        <v>139</v>
      </c>
      <c r="C76" s="39">
        <v>530</v>
      </c>
      <c r="D76" s="76">
        <v>564.58</v>
      </c>
      <c r="E76" s="56">
        <v>512</v>
      </c>
      <c r="F76" s="126">
        <f t="shared" si="1"/>
        <v>0.906868822841758</v>
      </c>
    </row>
    <row r="77" s="118" customFormat="1" ht="13.2" customHeight="1" spans="1:6">
      <c r="A77" s="108">
        <v>20132</v>
      </c>
      <c r="B77" s="108" t="s">
        <v>140</v>
      </c>
      <c r="C77" s="39">
        <v>742</v>
      </c>
      <c r="D77" s="76">
        <v>659.29223</v>
      </c>
      <c r="E77" s="56">
        <v>688</v>
      </c>
      <c r="F77" s="126">
        <f t="shared" si="1"/>
        <v>1.0435433161407</v>
      </c>
    </row>
    <row r="78" s="118" customFormat="1" ht="13.2" customHeight="1" spans="1:6">
      <c r="A78" s="108">
        <v>2013201</v>
      </c>
      <c r="B78" s="108" t="s">
        <v>97</v>
      </c>
      <c r="C78" s="39">
        <v>206</v>
      </c>
      <c r="D78" s="76">
        <v>198.659692</v>
      </c>
      <c r="E78" s="56">
        <v>217</v>
      </c>
      <c r="F78" s="126">
        <f t="shared" si="1"/>
        <v>1.09232022769873</v>
      </c>
    </row>
    <row r="79" s="118" customFormat="1" ht="13.2" customHeight="1" spans="1:6">
      <c r="A79" s="108">
        <v>2013202</v>
      </c>
      <c r="B79" s="108" t="s">
        <v>98</v>
      </c>
      <c r="C79" s="39">
        <v>527</v>
      </c>
      <c r="D79" s="76">
        <v>453.182538</v>
      </c>
      <c r="E79" s="56">
        <v>465</v>
      </c>
      <c r="F79" s="126">
        <f t="shared" si="1"/>
        <v>1.02607660491985</v>
      </c>
    </row>
    <row r="80" s="118" customFormat="1" ht="13.2" customHeight="1" spans="1:6">
      <c r="A80" s="108">
        <v>2013299</v>
      </c>
      <c r="B80" s="108" t="s">
        <v>141</v>
      </c>
      <c r="C80" s="39">
        <v>9</v>
      </c>
      <c r="D80" s="76">
        <v>7.45000000000005</v>
      </c>
      <c r="E80" s="56">
        <v>6</v>
      </c>
      <c r="F80" s="126">
        <f t="shared" si="1"/>
        <v>0.805369127516773</v>
      </c>
    </row>
    <row r="81" s="118" customFormat="1" ht="13.2" customHeight="1" spans="1:6">
      <c r="A81" s="108">
        <v>20133</v>
      </c>
      <c r="B81" s="108" t="s">
        <v>142</v>
      </c>
      <c r="C81" s="39">
        <v>475</v>
      </c>
      <c r="D81" s="76">
        <v>449.297743</v>
      </c>
      <c r="E81" s="56">
        <v>462</v>
      </c>
      <c r="F81" s="126">
        <f t="shared" si="1"/>
        <v>1.02827135724116</v>
      </c>
    </row>
    <row r="82" s="118" customFormat="1" ht="13.2" customHeight="1" spans="1:6">
      <c r="A82" s="108">
        <v>2013301</v>
      </c>
      <c r="B82" s="108" t="s">
        <v>97</v>
      </c>
      <c r="C82" s="39">
        <v>98</v>
      </c>
      <c r="D82" s="76">
        <v>125.979743</v>
      </c>
      <c r="E82" s="56">
        <v>140</v>
      </c>
      <c r="F82" s="126">
        <f t="shared" si="1"/>
        <v>1.11128977299152</v>
      </c>
    </row>
    <row r="83" s="118" customFormat="1" ht="13.2" customHeight="1" spans="1:6">
      <c r="A83" s="108">
        <v>2013302</v>
      </c>
      <c r="B83" s="108" t="s">
        <v>98</v>
      </c>
      <c r="C83" s="39">
        <v>23</v>
      </c>
      <c r="D83" s="76">
        <v>67.668</v>
      </c>
      <c r="E83" s="56">
        <v>68</v>
      </c>
      <c r="F83" s="126">
        <f t="shared" si="1"/>
        <v>1.00490630726488</v>
      </c>
    </row>
    <row r="84" s="118" customFormat="1" ht="13.2" customHeight="1" spans="1:6">
      <c r="A84" s="108">
        <v>2013303</v>
      </c>
      <c r="B84" s="108" t="s">
        <v>101</v>
      </c>
      <c r="C84" s="39">
        <v>21</v>
      </c>
      <c r="D84" s="76">
        <v>21.31</v>
      </c>
      <c r="E84" s="56">
        <v>20</v>
      </c>
      <c r="F84" s="126">
        <f t="shared" si="1"/>
        <v>0.938526513374003</v>
      </c>
    </row>
    <row r="85" s="118" customFormat="1" ht="13.2" customHeight="1" spans="1:6">
      <c r="A85" s="108">
        <v>2013304</v>
      </c>
      <c r="B85" s="108" t="s">
        <v>143</v>
      </c>
      <c r="C85" s="39">
        <v>78</v>
      </c>
      <c r="D85" s="76">
        <v>55.882</v>
      </c>
      <c r="E85" s="56">
        <v>56</v>
      </c>
      <c r="F85" s="126">
        <f t="shared" si="1"/>
        <v>1.00211159228374</v>
      </c>
    </row>
    <row r="86" s="118" customFormat="1" ht="13.2" customHeight="1" spans="1:6">
      <c r="A86" s="108">
        <v>2013399</v>
      </c>
      <c r="B86" s="108" t="s">
        <v>144</v>
      </c>
      <c r="C86" s="39">
        <v>255</v>
      </c>
      <c r="D86" s="76">
        <v>178.458</v>
      </c>
      <c r="E86" s="56">
        <v>178</v>
      </c>
      <c r="F86" s="126">
        <f t="shared" si="1"/>
        <v>0.997433569803539</v>
      </c>
    </row>
    <row r="87" s="118" customFormat="1" ht="13.2" customHeight="1" spans="1:6">
      <c r="A87" s="108">
        <v>20134</v>
      </c>
      <c r="B87" s="108" t="s">
        <v>145</v>
      </c>
      <c r="C87" s="39">
        <v>62</v>
      </c>
      <c r="D87" s="76">
        <v>79.222011</v>
      </c>
      <c r="E87" s="56">
        <v>77</v>
      </c>
      <c r="F87" s="126">
        <f t="shared" si="1"/>
        <v>0.971952100534282</v>
      </c>
    </row>
    <row r="88" s="118" customFormat="1" ht="13.2" customHeight="1" spans="1:6">
      <c r="A88" s="108">
        <v>2013401</v>
      </c>
      <c r="B88" s="108" t="s">
        <v>97</v>
      </c>
      <c r="C88" s="39">
        <v>60</v>
      </c>
      <c r="D88" s="76">
        <v>77.192011</v>
      </c>
      <c r="E88" s="56">
        <v>75</v>
      </c>
      <c r="F88" s="126">
        <f t="shared" si="1"/>
        <v>0.971603136495563</v>
      </c>
    </row>
    <row r="89" s="118" customFormat="1" ht="13.2" customHeight="1" spans="1:6">
      <c r="A89" s="108">
        <v>2013404</v>
      </c>
      <c r="B89" s="108" t="s">
        <v>146</v>
      </c>
      <c r="C89" s="39">
        <v>2</v>
      </c>
      <c r="D89" s="76">
        <v>2</v>
      </c>
      <c r="E89" s="56">
        <v>2</v>
      </c>
      <c r="F89" s="126">
        <f t="shared" si="1"/>
        <v>1</v>
      </c>
    </row>
    <row r="90" s="118" customFormat="1" ht="13.2" customHeight="1" spans="1:6">
      <c r="A90" s="108">
        <v>20136</v>
      </c>
      <c r="B90" s="108" t="s">
        <v>147</v>
      </c>
      <c r="C90" s="39">
        <v>868</v>
      </c>
      <c r="D90" s="76">
        <v>862.670737</v>
      </c>
      <c r="E90" s="56">
        <v>890</v>
      </c>
      <c r="F90" s="126">
        <f t="shared" si="1"/>
        <v>1.03167983081823</v>
      </c>
    </row>
    <row r="91" s="118" customFormat="1" ht="13.2" customHeight="1" spans="1:6">
      <c r="A91" s="108">
        <v>2013601</v>
      </c>
      <c r="B91" s="108" t="s">
        <v>97</v>
      </c>
      <c r="C91" s="39">
        <v>270</v>
      </c>
      <c r="D91" s="76">
        <v>268.857847</v>
      </c>
      <c r="E91" s="56">
        <v>301</v>
      </c>
      <c r="F91" s="126">
        <f t="shared" si="1"/>
        <v>1.11955073418408</v>
      </c>
    </row>
    <row r="92" s="118" customFormat="1" ht="13.2" customHeight="1" spans="1:6">
      <c r="A92" s="108">
        <v>2013602</v>
      </c>
      <c r="B92" s="108" t="s">
        <v>98</v>
      </c>
      <c r="C92" s="39">
        <v>598</v>
      </c>
      <c r="D92" s="76">
        <v>593.81289</v>
      </c>
      <c r="E92" s="56">
        <v>589</v>
      </c>
      <c r="F92" s="126">
        <f t="shared" si="1"/>
        <v>0.991894938488115</v>
      </c>
    </row>
    <row r="93" s="118" customFormat="1" ht="13.2" customHeight="1" spans="1:6">
      <c r="A93" s="108">
        <v>20137</v>
      </c>
      <c r="B93" s="108" t="s">
        <v>148</v>
      </c>
      <c r="C93" s="39">
        <v>40</v>
      </c>
      <c r="D93" s="76">
        <v>40.357974</v>
      </c>
      <c r="E93" s="56">
        <v>42</v>
      </c>
      <c r="F93" s="126">
        <f t="shared" si="1"/>
        <v>1.04068653198498</v>
      </c>
    </row>
    <row r="94" s="118" customFormat="1" ht="13.2" customHeight="1" spans="1:6">
      <c r="A94" s="108">
        <v>2013701</v>
      </c>
      <c r="B94" s="108" t="s">
        <v>97</v>
      </c>
      <c r="C94" s="39">
        <v>28</v>
      </c>
      <c r="D94" s="76">
        <v>28.685974</v>
      </c>
      <c r="E94" s="56">
        <v>31</v>
      </c>
      <c r="F94" s="126">
        <f t="shared" si="1"/>
        <v>1.08066750670554</v>
      </c>
    </row>
    <row r="95" s="118" customFormat="1" ht="13.2" customHeight="1" spans="1:6">
      <c r="A95" s="108">
        <v>2013702</v>
      </c>
      <c r="B95" s="108" t="s">
        <v>98</v>
      </c>
      <c r="C95" s="39">
        <v>12</v>
      </c>
      <c r="D95" s="76">
        <v>11.672</v>
      </c>
      <c r="E95" s="56">
        <v>11</v>
      </c>
      <c r="F95" s="126">
        <f t="shared" si="1"/>
        <v>0.942426319396847</v>
      </c>
    </row>
    <row r="96" s="118" customFormat="1" ht="13.2" customHeight="1" spans="1:6">
      <c r="A96" s="108">
        <v>20138</v>
      </c>
      <c r="B96" s="108" t="s">
        <v>150</v>
      </c>
      <c r="C96" s="39">
        <v>986</v>
      </c>
      <c r="D96" s="76">
        <v>898.415848</v>
      </c>
      <c r="E96" s="56">
        <v>995</v>
      </c>
      <c r="F96" s="126">
        <f t="shared" si="1"/>
        <v>1.10750495131515</v>
      </c>
    </row>
    <row r="97" s="118" customFormat="1" ht="13.2" customHeight="1" spans="1:6">
      <c r="A97" s="108">
        <v>2013801</v>
      </c>
      <c r="B97" s="108" t="s">
        <v>97</v>
      </c>
      <c r="C97" s="39">
        <v>539</v>
      </c>
      <c r="D97" s="76">
        <v>500.709206</v>
      </c>
      <c r="E97" s="56">
        <v>554</v>
      </c>
      <c r="F97" s="126">
        <f t="shared" si="1"/>
        <v>1.10643062552359</v>
      </c>
    </row>
    <row r="98" s="118" customFormat="1" ht="13.2" customHeight="1" spans="1:6">
      <c r="A98" s="108">
        <v>2013802</v>
      </c>
      <c r="B98" s="108" t="s">
        <v>98</v>
      </c>
      <c r="C98" s="39">
        <v>137</v>
      </c>
      <c r="D98" s="76">
        <v>108.056</v>
      </c>
      <c r="E98" s="56">
        <v>124</v>
      </c>
      <c r="F98" s="126">
        <f t="shared" si="1"/>
        <v>1.14755312060413</v>
      </c>
    </row>
    <row r="99" s="118" customFormat="1" ht="13.2" customHeight="1" spans="1:6">
      <c r="A99" s="108">
        <v>2013804</v>
      </c>
      <c r="B99" s="108" t="s">
        <v>447</v>
      </c>
      <c r="C99" s="39">
        <v>23</v>
      </c>
      <c r="D99" s="76">
        <v>22.623</v>
      </c>
      <c r="E99" s="56">
        <v>38</v>
      </c>
      <c r="F99" s="126">
        <f t="shared" si="1"/>
        <v>1.67970649339168</v>
      </c>
    </row>
    <row r="100" s="118" customFormat="1" ht="13.2" customHeight="1" spans="1:6">
      <c r="A100" s="108">
        <v>2013805</v>
      </c>
      <c r="B100" s="108" t="s">
        <v>448</v>
      </c>
      <c r="C100" s="39">
        <v>11</v>
      </c>
      <c r="D100" s="76">
        <v>6.5</v>
      </c>
      <c r="E100" s="56">
        <v>7</v>
      </c>
      <c r="F100" s="126">
        <f t="shared" si="1"/>
        <v>1.07692307692308</v>
      </c>
    </row>
    <row r="101" s="118" customFormat="1" ht="13.2" customHeight="1" spans="1:6">
      <c r="A101" s="108">
        <v>2013812</v>
      </c>
      <c r="B101" s="108" t="s">
        <v>153</v>
      </c>
      <c r="C101" s="39">
        <v>5</v>
      </c>
      <c r="D101" s="76">
        <v>7.32</v>
      </c>
      <c r="E101" s="56">
        <v>9</v>
      </c>
      <c r="F101" s="126">
        <f t="shared" si="1"/>
        <v>1.22950819672131</v>
      </c>
    </row>
    <row r="102" s="118" customFormat="1" ht="13.2" customHeight="1" spans="1:6">
      <c r="A102" s="108">
        <v>2013815</v>
      </c>
      <c r="B102" s="108" t="s">
        <v>154</v>
      </c>
      <c r="C102" s="39">
        <v>58</v>
      </c>
      <c r="D102" s="76">
        <v>56.495</v>
      </c>
      <c r="E102" s="56">
        <v>43</v>
      </c>
      <c r="F102" s="126">
        <f t="shared" si="1"/>
        <v>0.761129303478184</v>
      </c>
    </row>
    <row r="103" s="118" customFormat="1" ht="13.2" customHeight="1" spans="1:6">
      <c r="A103" s="108">
        <v>2013816</v>
      </c>
      <c r="B103" s="108" t="s">
        <v>155</v>
      </c>
      <c r="C103" s="39">
        <v>115</v>
      </c>
      <c r="D103" s="76">
        <v>103.37</v>
      </c>
      <c r="E103" s="56">
        <v>113</v>
      </c>
      <c r="F103" s="126">
        <f t="shared" si="1"/>
        <v>1.09316049143852</v>
      </c>
    </row>
    <row r="104" s="118" customFormat="1" ht="13.2" customHeight="1" spans="1:6">
      <c r="A104" s="108">
        <v>2013850</v>
      </c>
      <c r="B104" s="108" t="s">
        <v>107</v>
      </c>
      <c r="C104" s="39">
        <v>80</v>
      </c>
      <c r="D104" s="76">
        <v>76.974642</v>
      </c>
      <c r="E104" s="56">
        <v>89</v>
      </c>
      <c r="F104" s="126">
        <f t="shared" si="1"/>
        <v>1.15622492924358</v>
      </c>
    </row>
    <row r="105" s="118" customFormat="1" ht="13.2" customHeight="1" spans="1:6">
      <c r="A105" s="108">
        <v>2013899</v>
      </c>
      <c r="B105" s="108" t="s">
        <v>156</v>
      </c>
      <c r="C105" s="39">
        <v>18</v>
      </c>
      <c r="D105" s="76">
        <v>16.368</v>
      </c>
      <c r="E105" s="56">
        <v>18</v>
      </c>
      <c r="F105" s="126">
        <f t="shared" si="1"/>
        <v>1.09970674486804</v>
      </c>
    </row>
    <row r="106" s="118" customFormat="1" ht="13.2" customHeight="1" spans="1:6">
      <c r="A106" s="108">
        <v>20199</v>
      </c>
      <c r="B106" s="108" t="s">
        <v>449</v>
      </c>
      <c r="C106" s="39">
        <v>3470</v>
      </c>
      <c r="D106" s="76">
        <v>0</v>
      </c>
      <c r="E106" s="56"/>
      <c r="F106" s="126" t="str">
        <f t="shared" si="1"/>
        <v/>
      </c>
    </row>
    <row r="107" s="118" customFormat="1" ht="13.2" customHeight="1" spans="1:6">
      <c r="A107" s="108">
        <v>2019999</v>
      </c>
      <c r="B107" s="108" t="s">
        <v>449</v>
      </c>
      <c r="C107" s="39">
        <v>3470</v>
      </c>
      <c r="D107" s="76">
        <v>0</v>
      </c>
      <c r="E107" s="56"/>
      <c r="F107" s="126" t="str">
        <f t="shared" si="1"/>
        <v/>
      </c>
    </row>
    <row r="108" s="118" customFormat="1" ht="13.2" customHeight="1" spans="1:6">
      <c r="A108" s="108">
        <v>204</v>
      </c>
      <c r="B108" s="108" t="s">
        <v>158</v>
      </c>
      <c r="C108" s="39">
        <v>2661</v>
      </c>
      <c r="D108" s="76">
        <v>2689.301601</v>
      </c>
      <c r="E108" s="56">
        <v>2676</v>
      </c>
      <c r="F108" s="126">
        <f t="shared" si="1"/>
        <v>0.995053882764561</v>
      </c>
    </row>
    <row r="109" s="118" customFormat="1" ht="13.2" customHeight="1" spans="1:6">
      <c r="A109" s="108">
        <v>20401</v>
      </c>
      <c r="B109" s="108" t="s">
        <v>450</v>
      </c>
      <c r="C109" s="39">
        <v>26</v>
      </c>
      <c r="D109" s="76">
        <v>26.51</v>
      </c>
      <c r="E109" s="56">
        <v>26</v>
      </c>
      <c r="F109" s="126">
        <f t="shared" si="1"/>
        <v>0.980761976612599</v>
      </c>
    </row>
    <row r="110" s="118" customFormat="1" ht="13.2" customHeight="1" spans="1:6">
      <c r="A110" s="108">
        <v>2040101</v>
      </c>
      <c r="B110" s="108" t="s">
        <v>450</v>
      </c>
      <c r="C110" s="39">
        <v>26</v>
      </c>
      <c r="D110" s="76">
        <v>26.51</v>
      </c>
      <c r="E110" s="56">
        <v>26</v>
      </c>
      <c r="F110" s="126">
        <f t="shared" si="1"/>
        <v>0.980761976612599</v>
      </c>
    </row>
    <row r="111" s="118" customFormat="1" ht="13.2" customHeight="1" spans="1:6">
      <c r="A111" s="108">
        <v>20402</v>
      </c>
      <c r="B111" s="108" t="s">
        <v>161</v>
      </c>
      <c r="C111" s="39">
        <v>482</v>
      </c>
      <c r="D111" s="76">
        <v>694.0954</v>
      </c>
      <c r="E111" s="56">
        <v>474</v>
      </c>
      <c r="F111" s="126">
        <f t="shared" si="1"/>
        <v>0.682903243559891</v>
      </c>
    </row>
    <row r="112" s="118" customFormat="1" ht="13.2" customHeight="1" spans="1:6">
      <c r="A112" s="108">
        <v>2040202</v>
      </c>
      <c r="B112" s="108" t="s">
        <v>98</v>
      </c>
      <c r="C112" s="39">
        <v>449</v>
      </c>
      <c r="D112" s="76">
        <v>441.359</v>
      </c>
      <c r="E112" s="56">
        <v>423</v>
      </c>
      <c r="F112" s="126">
        <f t="shared" si="1"/>
        <v>0.958403476534975</v>
      </c>
    </row>
    <row r="113" s="118" customFormat="1" ht="13.2" customHeight="1" spans="1:6">
      <c r="A113" s="108">
        <v>2040219</v>
      </c>
      <c r="B113" s="108" t="s">
        <v>117</v>
      </c>
      <c r="C113" s="39">
        <v>10</v>
      </c>
      <c r="D113" s="76">
        <v>10</v>
      </c>
      <c r="E113" s="56">
        <v>10</v>
      </c>
      <c r="F113" s="126">
        <f t="shared" si="1"/>
        <v>1</v>
      </c>
    </row>
    <row r="114" s="118" customFormat="1" ht="13.2" customHeight="1" spans="1:6">
      <c r="A114" s="108">
        <v>2040220</v>
      </c>
      <c r="B114" s="108" t="s">
        <v>451</v>
      </c>
      <c r="C114" s="39">
        <v>23</v>
      </c>
      <c r="D114" s="76">
        <v>242.7364</v>
      </c>
      <c r="E114" s="56">
        <v>41</v>
      </c>
      <c r="F114" s="126">
        <f t="shared" si="1"/>
        <v>0.168907506249578</v>
      </c>
    </row>
    <row r="115" s="118" customFormat="1" ht="13.2" customHeight="1" spans="1:6">
      <c r="A115" s="108">
        <v>20404</v>
      </c>
      <c r="B115" s="108" t="s">
        <v>163</v>
      </c>
      <c r="C115" s="39">
        <v>692</v>
      </c>
      <c r="D115" s="76">
        <v>600.835824</v>
      </c>
      <c r="E115" s="56">
        <v>635</v>
      </c>
      <c r="F115" s="126">
        <f t="shared" si="1"/>
        <v>1.05686108356948</v>
      </c>
    </row>
    <row r="116" s="118" customFormat="1" ht="13.2" customHeight="1" spans="1:6">
      <c r="A116" s="108">
        <v>2040401</v>
      </c>
      <c r="B116" s="108" t="s">
        <v>97</v>
      </c>
      <c r="C116" s="39">
        <v>443</v>
      </c>
      <c r="D116" s="76">
        <v>407.325824</v>
      </c>
      <c r="E116" s="56">
        <v>446</v>
      </c>
      <c r="F116" s="126">
        <f t="shared" si="1"/>
        <v>1.09494653597018</v>
      </c>
    </row>
    <row r="117" s="118" customFormat="1" ht="13.2" customHeight="1" spans="1:6">
      <c r="A117" s="108">
        <v>2040402</v>
      </c>
      <c r="B117" s="108" t="s">
        <v>98</v>
      </c>
      <c r="C117" s="39">
        <v>39</v>
      </c>
      <c r="D117" s="76">
        <v>39.01</v>
      </c>
      <c r="E117" s="56">
        <v>39</v>
      </c>
      <c r="F117" s="126">
        <f t="shared" si="1"/>
        <v>0.999743655472956</v>
      </c>
    </row>
    <row r="118" s="118" customFormat="1" ht="13.2" customHeight="1" spans="1:6">
      <c r="A118" s="108">
        <v>2040403</v>
      </c>
      <c r="B118" s="108" t="s">
        <v>101</v>
      </c>
      <c r="C118" s="39">
        <v>73</v>
      </c>
      <c r="D118" s="76">
        <v>2.5</v>
      </c>
      <c r="E118" s="56">
        <v>2</v>
      </c>
      <c r="F118" s="126">
        <f t="shared" si="1"/>
        <v>0.8</v>
      </c>
    </row>
    <row r="119" s="118" customFormat="1" ht="13.2" customHeight="1" spans="1:6">
      <c r="A119" s="108">
        <v>2040410</v>
      </c>
      <c r="B119" s="108" t="s">
        <v>164</v>
      </c>
      <c r="C119" s="39">
        <v>31</v>
      </c>
      <c r="D119" s="76">
        <v>35</v>
      </c>
      <c r="E119" s="56">
        <v>31</v>
      </c>
      <c r="F119" s="126">
        <f t="shared" si="1"/>
        <v>0.885714285714286</v>
      </c>
    </row>
    <row r="120" s="118" customFormat="1" ht="13.2" customHeight="1" spans="1:6">
      <c r="A120" s="108">
        <v>2040499</v>
      </c>
      <c r="B120" s="108" t="s">
        <v>165</v>
      </c>
      <c r="C120" s="39">
        <v>106</v>
      </c>
      <c r="D120" s="76">
        <v>117</v>
      </c>
      <c r="E120" s="56">
        <v>117</v>
      </c>
      <c r="F120" s="126">
        <f t="shared" si="1"/>
        <v>1</v>
      </c>
    </row>
    <row r="121" s="118" customFormat="1" ht="13.2" customHeight="1" spans="1:6">
      <c r="A121" s="108">
        <v>20405</v>
      </c>
      <c r="B121" s="108" t="s">
        <v>166</v>
      </c>
      <c r="C121" s="39">
        <v>1169</v>
      </c>
      <c r="D121" s="76">
        <v>1087.497635</v>
      </c>
      <c r="E121" s="56">
        <v>1216</v>
      </c>
      <c r="F121" s="126">
        <f t="shared" si="1"/>
        <v>1.11816335122421</v>
      </c>
    </row>
    <row r="122" s="118" customFormat="1" ht="13.2" customHeight="1" spans="1:6">
      <c r="A122" s="108">
        <v>2040501</v>
      </c>
      <c r="B122" s="108" t="s">
        <v>97</v>
      </c>
      <c r="C122" s="39">
        <v>783</v>
      </c>
      <c r="D122" s="76">
        <v>670.149835</v>
      </c>
      <c r="E122" s="56">
        <v>826</v>
      </c>
      <c r="F122" s="126">
        <f t="shared" si="1"/>
        <v>1.23256017812793</v>
      </c>
    </row>
    <row r="123" s="118" customFormat="1" ht="13.2" customHeight="1" spans="1:6">
      <c r="A123" s="108">
        <v>2040502</v>
      </c>
      <c r="B123" s="108" t="s">
        <v>98</v>
      </c>
      <c r="C123" s="39">
        <v>356</v>
      </c>
      <c r="D123" s="76">
        <v>387.3478</v>
      </c>
      <c r="E123" s="56">
        <v>390</v>
      </c>
      <c r="F123" s="126">
        <f t="shared" si="1"/>
        <v>1.00684707645171</v>
      </c>
    </row>
    <row r="124" s="118" customFormat="1" ht="13.2" customHeight="1" spans="1:6">
      <c r="A124" s="108">
        <v>2040506</v>
      </c>
      <c r="B124" s="108" t="s">
        <v>167</v>
      </c>
      <c r="C124" s="39">
        <v>30</v>
      </c>
      <c r="D124" s="76">
        <v>30</v>
      </c>
      <c r="E124" s="56"/>
      <c r="F124" s="126" t="str">
        <f t="shared" si="1"/>
        <v/>
      </c>
    </row>
    <row r="125" s="118" customFormat="1" ht="13.2" customHeight="1" spans="1:6">
      <c r="A125" s="108">
        <v>20406</v>
      </c>
      <c r="B125" s="108" t="s">
        <v>168</v>
      </c>
      <c r="C125" s="39">
        <v>292</v>
      </c>
      <c r="D125" s="76">
        <v>280.362742</v>
      </c>
      <c r="E125" s="56">
        <v>295</v>
      </c>
      <c r="F125" s="126">
        <f t="shared" si="1"/>
        <v>1.05220828522215</v>
      </c>
    </row>
    <row r="126" s="118" customFormat="1" ht="13.2" customHeight="1" spans="1:6">
      <c r="A126" s="108">
        <v>2040601</v>
      </c>
      <c r="B126" s="108" t="s">
        <v>97</v>
      </c>
      <c r="C126" s="39">
        <v>202</v>
      </c>
      <c r="D126" s="76">
        <v>198.807742</v>
      </c>
      <c r="E126" s="56">
        <v>219</v>
      </c>
      <c r="F126" s="126">
        <f t="shared" si="1"/>
        <v>1.10156675890419</v>
      </c>
    </row>
    <row r="127" s="118" customFormat="1" ht="13.2" customHeight="1" spans="1:6">
      <c r="A127" s="108">
        <v>2040604</v>
      </c>
      <c r="B127" s="108" t="s">
        <v>169</v>
      </c>
      <c r="C127" s="39">
        <v>66</v>
      </c>
      <c r="D127" s="76">
        <v>58</v>
      </c>
      <c r="E127" s="56">
        <v>55</v>
      </c>
      <c r="F127" s="126">
        <f t="shared" si="1"/>
        <v>0.948275862068966</v>
      </c>
    </row>
    <row r="128" s="118" customFormat="1" ht="13.2" customHeight="1" spans="1:6">
      <c r="A128" s="108">
        <v>2040605</v>
      </c>
      <c r="B128" s="108" t="s">
        <v>452</v>
      </c>
      <c r="C128" s="39">
        <v>2</v>
      </c>
      <c r="D128" s="76">
        <v>0.8</v>
      </c>
      <c r="E128" s="56">
        <v>0</v>
      </c>
      <c r="F128" s="126">
        <f t="shared" si="1"/>
        <v>0</v>
      </c>
    </row>
    <row r="129" s="118" customFormat="1" ht="13.2" customHeight="1" spans="1:6">
      <c r="A129" s="108">
        <v>2040606</v>
      </c>
      <c r="B129" s="108" t="s">
        <v>453</v>
      </c>
      <c r="C129" s="39">
        <v>5</v>
      </c>
      <c r="D129" s="76">
        <v>0</v>
      </c>
      <c r="E129" s="56"/>
      <c r="F129" s="126" t="str">
        <f t="shared" si="1"/>
        <v/>
      </c>
    </row>
    <row r="130" s="118" customFormat="1" ht="13.2" customHeight="1" spans="1:6">
      <c r="A130" s="108">
        <v>2040607</v>
      </c>
      <c r="B130" s="108" t="s">
        <v>170</v>
      </c>
      <c r="C130" s="39">
        <v>4</v>
      </c>
      <c r="D130" s="76">
        <v>3.053</v>
      </c>
      <c r="E130" s="56">
        <v>3</v>
      </c>
      <c r="F130" s="126">
        <f t="shared" si="1"/>
        <v>0.982640026203734</v>
      </c>
    </row>
    <row r="131" s="118" customFormat="1" ht="13.2" customHeight="1" spans="1:6">
      <c r="A131" s="108">
        <v>2040610</v>
      </c>
      <c r="B131" s="108" t="s">
        <v>171</v>
      </c>
      <c r="C131" s="39">
        <v>8</v>
      </c>
      <c r="D131" s="76">
        <v>9.302</v>
      </c>
      <c r="E131" s="56">
        <v>9</v>
      </c>
      <c r="F131" s="126">
        <f t="shared" si="1"/>
        <v>0.967533863685229</v>
      </c>
    </row>
    <row r="132" s="118" customFormat="1" ht="13.2" customHeight="1" spans="1:6">
      <c r="A132" s="108">
        <v>2040612</v>
      </c>
      <c r="B132" s="108" t="s">
        <v>172</v>
      </c>
      <c r="C132" s="39">
        <v>3</v>
      </c>
      <c r="D132" s="76">
        <v>1.7</v>
      </c>
      <c r="E132" s="56">
        <v>1</v>
      </c>
      <c r="F132" s="126">
        <f t="shared" si="1"/>
        <v>0.588235294117647</v>
      </c>
    </row>
    <row r="133" s="118" customFormat="1" ht="13.2" customHeight="1" spans="1:6">
      <c r="A133" s="108">
        <v>2040699</v>
      </c>
      <c r="B133" s="108" t="s">
        <v>173</v>
      </c>
      <c r="C133" s="39">
        <v>2</v>
      </c>
      <c r="D133" s="76">
        <v>8.5</v>
      </c>
      <c r="E133" s="56">
        <v>8</v>
      </c>
      <c r="F133" s="126">
        <f t="shared" si="1"/>
        <v>0.941176470588235</v>
      </c>
    </row>
    <row r="134" s="118" customFormat="1" ht="13.2" customHeight="1" spans="1:6">
      <c r="A134" s="108">
        <v>205</v>
      </c>
      <c r="B134" s="108" t="s">
        <v>174</v>
      </c>
      <c r="C134" s="39">
        <v>15424</v>
      </c>
      <c r="D134" s="76">
        <v>16081.919512</v>
      </c>
      <c r="E134" s="56">
        <v>18457</v>
      </c>
      <c r="F134" s="126">
        <f t="shared" ref="F134:F147" si="2">IF(E134="","",E134/D134)</f>
        <v>1.14768638073507</v>
      </c>
    </row>
    <row r="135" s="118" customFormat="1" ht="13.2" customHeight="1" spans="1:6">
      <c r="A135" s="108">
        <v>20501</v>
      </c>
      <c r="B135" s="108" t="s">
        <v>175</v>
      </c>
      <c r="C135" s="39">
        <v>460</v>
      </c>
      <c r="D135" s="76">
        <v>465.515483</v>
      </c>
      <c r="E135" s="56">
        <v>511</v>
      </c>
      <c r="F135" s="126">
        <f t="shared" si="2"/>
        <v>1.09770785003084</v>
      </c>
    </row>
    <row r="136" s="118" customFormat="1" ht="13.2" customHeight="1" spans="1:6">
      <c r="A136" s="108">
        <v>2050101</v>
      </c>
      <c r="B136" s="108" t="s">
        <v>97</v>
      </c>
      <c r="C136" s="39">
        <v>452</v>
      </c>
      <c r="D136" s="76">
        <v>458.015483</v>
      </c>
      <c r="E136" s="56">
        <v>505</v>
      </c>
      <c r="F136" s="126">
        <f t="shared" si="2"/>
        <v>1.10258281377793</v>
      </c>
    </row>
    <row r="137" s="118" customFormat="1" ht="13.2" customHeight="1" spans="1:6">
      <c r="A137" s="108">
        <v>2050199</v>
      </c>
      <c r="B137" s="108" t="s">
        <v>176</v>
      </c>
      <c r="C137" s="39">
        <v>8</v>
      </c>
      <c r="D137" s="76">
        <v>7.5</v>
      </c>
      <c r="E137" s="56">
        <v>6</v>
      </c>
      <c r="F137" s="126">
        <f t="shared" si="2"/>
        <v>0.8</v>
      </c>
    </row>
    <row r="138" s="118" customFormat="1" ht="13.2" customHeight="1" spans="1:6">
      <c r="A138" s="108">
        <v>20502</v>
      </c>
      <c r="B138" s="108" t="s">
        <v>177</v>
      </c>
      <c r="C138" s="39">
        <v>11438</v>
      </c>
      <c r="D138" s="76">
        <v>12132.841897</v>
      </c>
      <c r="E138" s="56">
        <v>13598</v>
      </c>
      <c r="F138" s="126">
        <f t="shared" si="2"/>
        <v>1.12075967983744</v>
      </c>
    </row>
    <row r="139" s="118" customFormat="1" ht="13.2" customHeight="1" spans="1:6">
      <c r="A139" s="108">
        <v>2050201</v>
      </c>
      <c r="B139" s="108" t="s">
        <v>178</v>
      </c>
      <c r="C139" s="39">
        <v>526</v>
      </c>
      <c r="D139" s="76">
        <v>570.394518</v>
      </c>
      <c r="E139" s="56">
        <v>583</v>
      </c>
      <c r="F139" s="126">
        <f t="shared" si="2"/>
        <v>1.02209958476494</v>
      </c>
    </row>
    <row r="140" s="118" customFormat="1" ht="13.2" customHeight="1" spans="1:6">
      <c r="A140" s="108">
        <v>2050202</v>
      </c>
      <c r="B140" s="108" t="s">
        <v>179</v>
      </c>
      <c r="C140" s="39">
        <v>6652</v>
      </c>
      <c r="D140" s="76">
        <v>7139.212782</v>
      </c>
      <c r="E140" s="56">
        <v>7728</v>
      </c>
      <c r="F140" s="126">
        <f t="shared" si="2"/>
        <v>1.08247228874933</v>
      </c>
    </row>
    <row r="141" s="118" customFormat="1" ht="13.2" customHeight="1" spans="1:6">
      <c r="A141" s="108">
        <v>2050203</v>
      </c>
      <c r="B141" s="108" t="s">
        <v>180</v>
      </c>
      <c r="C141" s="39">
        <v>2458</v>
      </c>
      <c r="D141" s="76">
        <v>2199.474831</v>
      </c>
      <c r="E141" s="56">
        <v>2496</v>
      </c>
      <c r="F141" s="126">
        <f t="shared" si="2"/>
        <v>1.13481635016718</v>
      </c>
    </row>
    <row r="142" s="118" customFormat="1" ht="13.2" customHeight="1" spans="1:6">
      <c r="A142" s="108">
        <v>2050204</v>
      </c>
      <c r="B142" s="108" t="s">
        <v>181</v>
      </c>
      <c r="C142" s="39">
        <v>1746</v>
      </c>
      <c r="D142" s="76">
        <v>1838.869766</v>
      </c>
      <c r="E142" s="56">
        <v>2074</v>
      </c>
      <c r="F142" s="126">
        <f t="shared" si="2"/>
        <v>1.127866713754</v>
      </c>
    </row>
    <row r="143" s="118" customFormat="1" ht="13.2" customHeight="1" spans="1:6">
      <c r="A143" s="108">
        <v>2050299</v>
      </c>
      <c r="B143" s="108" t="s">
        <v>182</v>
      </c>
      <c r="C143" s="39">
        <v>56</v>
      </c>
      <c r="D143" s="76">
        <v>384.89</v>
      </c>
      <c r="E143" s="56">
        <v>717</v>
      </c>
      <c r="F143" s="126">
        <f t="shared" si="2"/>
        <v>1.86286991088363</v>
      </c>
    </row>
    <row r="144" s="118" customFormat="1" ht="13.2" customHeight="1" spans="1:6">
      <c r="A144" s="108">
        <v>20503</v>
      </c>
      <c r="B144" s="108" t="s">
        <v>183</v>
      </c>
      <c r="C144" s="39">
        <v>1042</v>
      </c>
      <c r="D144" s="76">
        <v>1129.783556</v>
      </c>
      <c r="E144" s="56">
        <v>1238</v>
      </c>
      <c r="F144" s="126">
        <f t="shared" si="2"/>
        <v>1.09578511160416</v>
      </c>
    </row>
    <row r="145" s="118" customFormat="1" ht="13.2" customHeight="1" spans="1:6">
      <c r="A145" s="108">
        <v>2050302</v>
      </c>
      <c r="B145" s="108" t="s">
        <v>454</v>
      </c>
      <c r="C145" s="39">
        <v>1015</v>
      </c>
      <c r="D145" s="76">
        <v>1002.244156</v>
      </c>
      <c r="E145" s="56">
        <v>1097</v>
      </c>
      <c r="F145" s="126">
        <f t="shared" si="2"/>
        <v>1.09454367324842</v>
      </c>
    </row>
    <row r="146" s="118" customFormat="1" ht="13.2" customHeight="1" spans="1:6">
      <c r="A146" s="108">
        <v>2050399</v>
      </c>
      <c r="B146" s="108" t="s">
        <v>185</v>
      </c>
      <c r="C146" s="39">
        <v>27</v>
      </c>
      <c r="D146" s="76">
        <v>127.5394</v>
      </c>
      <c r="E146" s="56">
        <v>141</v>
      </c>
      <c r="F146" s="126">
        <f t="shared" si="2"/>
        <v>1.10554071918168</v>
      </c>
    </row>
    <row r="147" s="118" customFormat="1" ht="13.2" customHeight="1" spans="1:6">
      <c r="A147" s="108">
        <v>20504</v>
      </c>
      <c r="B147" s="108" t="s">
        <v>186</v>
      </c>
      <c r="C147" s="39">
        <v>8</v>
      </c>
      <c r="D147" s="76">
        <v>2.53</v>
      </c>
      <c r="E147" s="56">
        <v>7</v>
      </c>
      <c r="F147" s="126">
        <f t="shared" si="2"/>
        <v>2.76679841897233</v>
      </c>
    </row>
    <row r="148" s="118" customFormat="1" ht="13.2" customHeight="1" spans="1:6">
      <c r="A148" s="108">
        <v>2050402</v>
      </c>
      <c r="B148" s="108" t="s">
        <v>187</v>
      </c>
      <c r="C148" s="39">
        <v>5</v>
      </c>
      <c r="D148" s="76"/>
      <c r="E148" s="56">
        <v>5</v>
      </c>
      <c r="F148" s="126"/>
    </row>
    <row r="149" s="118" customFormat="1" ht="13.2" customHeight="1" spans="1:6">
      <c r="A149" s="108">
        <v>2050499</v>
      </c>
      <c r="B149" s="108" t="s">
        <v>188</v>
      </c>
      <c r="C149" s="39">
        <v>3</v>
      </c>
      <c r="D149" s="76">
        <v>2.53</v>
      </c>
      <c r="E149" s="56">
        <v>2</v>
      </c>
      <c r="F149" s="126">
        <f t="shared" ref="F149:F212" si="3">IF(E149="","",E149/D149)</f>
        <v>0.790513833992095</v>
      </c>
    </row>
    <row r="150" s="118" customFormat="1" ht="13.2" customHeight="1" spans="1:6">
      <c r="A150" s="108">
        <v>20505</v>
      </c>
      <c r="B150" s="108" t="s">
        <v>189</v>
      </c>
      <c r="C150" s="39">
        <v>92</v>
      </c>
      <c r="D150" s="76">
        <v>35.706002</v>
      </c>
      <c r="E150" s="56">
        <v>36</v>
      </c>
      <c r="F150" s="126">
        <f t="shared" si="3"/>
        <v>1.00823385379298</v>
      </c>
    </row>
    <row r="151" s="118" customFormat="1" ht="13.2" customHeight="1" spans="1:6">
      <c r="A151" s="108">
        <v>2050501</v>
      </c>
      <c r="B151" s="108" t="s">
        <v>190</v>
      </c>
      <c r="C151" s="39">
        <v>92</v>
      </c>
      <c r="D151" s="76">
        <v>35.706002</v>
      </c>
      <c r="E151" s="56">
        <v>36</v>
      </c>
      <c r="F151" s="126">
        <f t="shared" si="3"/>
        <v>1.00823385379298</v>
      </c>
    </row>
    <row r="152" s="118" customFormat="1" ht="13.2" customHeight="1" spans="1:6">
      <c r="A152" s="108">
        <v>20508</v>
      </c>
      <c r="B152" s="108" t="s">
        <v>191</v>
      </c>
      <c r="C152" s="39">
        <v>114</v>
      </c>
      <c r="D152" s="76">
        <v>126.20321</v>
      </c>
      <c r="E152" s="56">
        <v>133</v>
      </c>
      <c r="F152" s="126">
        <f t="shared" si="3"/>
        <v>1.05385592014656</v>
      </c>
    </row>
    <row r="153" s="118" customFormat="1" ht="13.2" customHeight="1" spans="1:6">
      <c r="A153" s="108">
        <v>2050801</v>
      </c>
      <c r="B153" s="108" t="s">
        <v>192</v>
      </c>
      <c r="C153" s="39">
        <v>17</v>
      </c>
      <c r="D153" s="76">
        <v>10</v>
      </c>
      <c r="E153" s="56">
        <v>17</v>
      </c>
      <c r="F153" s="126">
        <f t="shared" si="3"/>
        <v>1.7</v>
      </c>
    </row>
    <row r="154" s="118" customFormat="1" ht="13.2" customHeight="1" spans="1:6">
      <c r="A154" s="108">
        <v>2050802</v>
      </c>
      <c r="B154" s="108" t="s">
        <v>193</v>
      </c>
      <c r="C154" s="39">
        <v>92</v>
      </c>
      <c r="D154" s="76">
        <v>111.40321</v>
      </c>
      <c r="E154" s="56">
        <v>116</v>
      </c>
      <c r="F154" s="126">
        <f t="shared" si="3"/>
        <v>1.04126263507129</v>
      </c>
    </row>
    <row r="155" s="118" customFormat="1" ht="13.2" customHeight="1" spans="1:6">
      <c r="A155" s="108">
        <v>2050803</v>
      </c>
      <c r="B155" s="108" t="s">
        <v>194</v>
      </c>
      <c r="C155" s="39">
        <v>5</v>
      </c>
      <c r="D155" s="76">
        <v>4.8</v>
      </c>
      <c r="E155" s="56">
        <v>0</v>
      </c>
      <c r="F155" s="126">
        <f t="shared" si="3"/>
        <v>0</v>
      </c>
    </row>
    <row r="156" s="118" customFormat="1" ht="13.2" customHeight="1" spans="1:6">
      <c r="A156" s="108">
        <v>20509</v>
      </c>
      <c r="B156" s="108" t="s">
        <v>195</v>
      </c>
      <c r="C156" s="39">
        <v>542</v>
      </c>
      <c r="D156" s="76">
        <v>571.66981</v>
      </c>
      <c r="E156" s="56">
        <v>1310</v>
      </c>
      <c r="F156" s="126">
        <f t="shared" si="3"/>
        <v>2.29153258941556</v>
      </c>
    </row>
    <row r="157" s="118" customFormat="1" ht="13.2" customHeight="1" spans="1:6">
      <c r="A157" s="108">
        <v>2050999</v>
      </c>
      <c r="B157" s="108" t="s">
        <v>196</v>
      </c>
      <c r="C157" s="39">
        <v>542</v>
      </c>
      <c r="D157" s="76">
        <v>571.66981</v>
      </c>
      <c r="E157" s="56">
        <v>1310</v>
      </c>
      <c r="F157" s="126">
        <f t="shared" si="3"/>
        <v>2.29153258941556</v>
      </c>
    </row>
    <row r="158" s="118" customFormat="1" ht="13.2" customHeight="1" spans="1:6">
      <c r="A158" s="108">
        <v>20599</v>
      </c>
      <c r="B158" s="108" t="s">
        <v>197</v>
      </c>
      <c r="C158" s="39">
        <v>1728</v>
      </c>
      <c r="D158" s="76">
        <v>1617.669554</v>
      </c>
      <c r="E158" s="56">
        <v>1624</v>
      </c>
      <c r="F158" s="126">
        <f t="shared" si="3"/>
        <v>1.00391331219924</v>
      </c>
    </row>
    <row r="159" s="118" customFormat="1" ht="13.2" customHeight="1" spans="1:6">
      <c r="A159" s="108">
        <v>2059999</v>
      </c>
      <c r="B159" s="108" t="s">
        <v>197</v>
      </c>
      <c r="C159" s="39">
        <v>1728</v>
      </c>
      <c r="D159" s="76">
        <v>1617.669554</v>
      </c>
      <c r="E159" s="56">
        <v>1624</v>
      </c>
      <c r="F159" s="126">
        <f t="shared" si="3"/>
        <v>1.00391331219924</v>
      </c>
    </row>
    <row r="160" s="118" customFormat="1" ht="13.2" customHeight="1" spans="1:6">
      <c r="A160" s="108">
        <v>206</v>
      </c>
      <c r="B160" s="108" t="s">
        <v>198</v>
      </c>
      <c r="C160" s="39">
        <v>115</v>
      </c>
      <c r="D160" s="76">
        <v>258.54924</v>
      </c>
      <c r="E160" s="56">
        <v>261</v>
      </c>
      <c r="F160" s="126">
        <f t="shared" si="3"/>
        <v>1.00947889075211</v>
      </c>
    </row>
    <row r="161" s="118" customFormat="1" ht="13.2" customHeight="1" spans="1:6">
      <c r="A161" s="108">
        <v>20601</v>
      </c>
      <c r="B161" s="108" t="s">
        <v>199</v>
      </c>
      <c r="C161" s="39">
        <v>54</v>
      </c>
      <c r="D161" s="76">
        <v>52.75</v>
      </c>
      <c r="E161" s="56">
        <v>53</v>
      </c>
      <c r="F161" s="126">
        <f t="shared" si="3"/>
        <v>1.00473933649289</v>
      </c>
    </row>
    <row r="162" s="118" customFormat="1" ht="13.2" customHeight="1" spans="1:6">
      <c r="A162" s="108">
        <v>2060101</v>
      </c>
      <c r="B162" s="108" t="s">
        <v>97</v>
      </c>
      <c r="C162" s="39">
        <v>1</v>
      </c>
      <c r="D162" s="76">
        <v>0.75</v>
      </c>
      <c r="E162" s="56">
        <v>1</v>
      </c>
      <c r="F162" s="126">
        <f t="shared" si="3"/>
        <v>1.33333333333333</v>
      </c>
    </row>
    <row r="163" s="118" customFormat="1" ht="13.2" customHeight="1" spans="1:6">
      <c r="A163" s="108">
        <v>2060199</v>
      </c>
      <c r="B163" s="108" t="s">
        <v>200</v>
      </c>
      <c r="C163" s="39">
        <v>53</v>
      </c>
      <c r="D163" s="76">
        <v>52</v>
      </c>
      <c r="E163" s="56">
        <v>52</v>
      </c>
      <c r="F163" s="126">
        <f t="shared" si="3"/>
        <v>1</v>
      </c>
    </row>
    <row r="164" s="118" customFormat="1" ht="13.2" customHeight="1" spans="1:6">
      <c r="A164" s="108">
        <v>20602</v>
      </c>
      <c r="B164" s="108" t="s">
        <v>201</v>
      </c>
      <c r="C164" s="39">
        <v>0</v>
      </c>
      <c r="D164" s="76">
        <v>30</v>
      </c>
      <c r="E164" s="56">
        <v>30</v>
      </c>
      <c r="F164" s="126">
        <f t="shared" si="3"/>
        <v>1</v>
      </c>
    </row>
    <row r="165" s="118" customFormat="1" ht="13.2" customHeight="1" spans="1:6">
      <c r="A165" s="108">
        <v>2060207</v>
      </c>
      <c r="B165" s="108" t="s">
        <v>202</v>
      </c>
      <c r="C165" s="39"/>
      <c r="D165" s="76">
        <v>30</v>
      </c>
      <c r="E165" s="56">
        <v>30</v>
      </c>
      <c r="F165" s="126">
        <f t="shared" si="3"/>
        <v>1</v>
      </c>
    </row>
    <row r="166" s="118" customFormat="1" ht="13.2" customHeight="1" spans="1:6">
      <c r="A166" s="108">
        <v>20604</v>
      </c>
      <c r="B166" s="108" t="s">
        <v>203</v>
      </c>
      <c r="C166" s="39">
        <v>10</v>
      </c>
      <c r="D166" s="76">
        <v>40</v>
      </c>
      <c r="E166" s="56">
        <v>40</v>
      </c>
      <c r="F166" s="126">
        <f t="shared" si="3"/>
        <v>1</v>
      </c>
    </row>
    <row r="167" s="118" customFormat="1" ht="13.2" customHeight="1" spans="1:6">
      <c r="A167" s="108">
        <v>2060404</v>
      </c>
      <c r="B167" s="108" t="s">
        <v>204</v>
      </c>
      <c r="C167" s="39"/>
      <c r="D167" s="76">
        <v>20</v>
      </c>
      <c r="E167" s="56">
        <v>20</v>
      </c>
      <c r="F167" s="126">
        <f t="shared" si="3"/>
        <v>1</v>
      </c>
    </row>
    <row r="168" s="118" customFormat="1" ht="13.2" customHeight="1" spans="1:6">
      <c r="A168" s="108">
        <v>2060499</v>
      </c>
      <c r="B168" s="108" t="s">
        <v>205</v>
      </c>
      <c r="C168" s="39">
        <v>10</v>
      </c>
      <c r="D168" s="76">
        <v>20</v>
      </c>
      <c r="E168" s="56">
        <v>20</v>
      </c>
      <c r="F168" s="126">
        <f t="shared" si="3"/>
        <v>1</v>
      </c>
    </row>
    <row r="169" s="118" customFormat="1" ht="13.2" customHeight="1" spans="1:6">
      <c r="A169" s="108">
        <v>20607</v>
      </c>
      <c r="B169" s="108" t="s">
        <v>206</v>
      </c>
      <c r="C169" s="39">
        <v>51</v>
      </c>
      <c r="D169" s="76">
        <v>66.79924</v>
      </c>
      <c r="E169" s="56">
        <v>69</v>
      </c>
      <c r="F169" s="126">
        <f t="shared" si="3"/>
        <v>1.03294588381544</v>
      </c>
    </row>
    <row r="170" s="118" customFormat="1" ht="13.2" customHeight="1" spans="1:6">
      <c r="A170" s="108">
        <v>2060701</v>
      </c>
      <c r="B170" s="108" t="s">
        <v>207</v>
      </c>
      <c r="C170" s="39">
        <v>38</v>
      </c>
      <c r="D170" s="76">
        <v>42.96924</v>
      </c>
      <c r="E170" s="56">
        <v>45</v>
      </c>
      <c r="F170" s="126">
        <f t="shared" si="3"/>
        <v>1.04726078469156</v>
      </c>
    </row>
    <row r="171" s="118" customFormat="1" ht="13.2" customHeight="1" spans="1:6">
      <c r="A171" s="108">
        <v>2060702</v>
      </c>
      <c r="B171" s="108" t="s">
        <v>208</v>
      </c>
      <c r="C171" s="39">
        <v>13</v>
      </c>
      <c r="D171" s="76">
        <v>12.83</v>
      </c>
      <c r="E171" s="56">
        <v>13</v>
      </c>
      <c r="F171" s="126">
        <f t="shared" si="3"/>
        <v>1.01325019485581</v>
      </c>
    </row>
    <row r="172" s="118" customFormat="1" ht="13.2" customHeight="1" spans="1:6">
      <c r="A172" s="108">
        <v>2060799</v>
      </c>
      <c r="B172" s="108" t="s">
        <v>209</v>
      </c>
      <c r="C172" s="39"/>
      <c r="D172" s="76">
        <v>11</v>
      </c>
      <c r="E172" s="56">
        <v>11</v>
      </c>
      <c r="F172" s="126">
        <f t="shared" si="3"/>
        <v>1</v>
      </c>
    </row>
    <row r="173" s="118" customFormat="1" ht="13.2" customHeight="1" spans="1:6">
      <c r="A173" s="108">
        <v>20609</v>
      </c>
      <c r="B173" s="108" t="s">
        <v>210</v>
      </c>
      <c r="C173" s="39">
        <v>0</v>
      </c>
      <c r="D173" s="76">
        <v>69</v>
      </c>
      <c r="E173" s="56">
        <v>69</v>
      </c>
      <c r="F173" s="126">
        <f t="shared" si="3"/>
        <v>1</v>
      </c>
    </row>
    <row r="174" s="118" customFormat="1" ht="13.2" customHeight="1" spans="1:6">
      <c r="A174" s="108">
        <v>2060902</v>
      </c>
      <c r="B174" s="108" t="s">
        <v>211</v>
      </c>
      <c r="C174" s="39"/>
      <c r="D174" s="76">
        <v>69</v>
      </c>
      <c r="E174" s="56">
        <v>69</v>
      </c>
      <c r="F174" s="126">
        <f t="shared" si="3"/>
        <v>1</v>
      </c>
    </row>
    <row r="175" s="118" customFormat="1" ht="13.2" customHeight="1" spans="1:6">
      <c r="A175" s="108">
        <v>207</v>
      </c>
      <c r="B175" s="108" t="s">
        <v>455</v>
      </c>
      <c r="C175" s="39">
        <v>1763</v>
      </c>
      <c r="D175" s="76">
        <v>3542.214275</v>
      </c>
      <c r="E175" s="56">
        <v>2378</v>
      </c>
      <c r="F175" s="126">
        <f t="shared" si="3"/>
        <v>0.671331493631903</v>
      </c>
    </row>
    <row r="176" s="118" customFormat="1" ht="13.2" customHeight="1" spans="1:6">
      <c r="A176" s="108">
        <v>20701</v>
      </c>
      <c r="B176" s="108" t="s">
        <v>456</v>
      </c>
      <c r="C176" s="39">
        <v>497</v>
      </c>
      <c r="D176" s="76">
        <v>1166.435522</v>
      </c>
      <c r="E176" s="56">
        <v>1293</v>
      </c>
      <c r="F176" s="126">
        <f t="shared" si="3"/>
        <v>1.10850533579686</v>
      </c>
    </row>
    <row r="177" s="118" customFormat="1" ht="13.2" customHeight="1" spans="1:6">
      <c r="A177" s="108">
        <v>2070101</v>
      </c>
      <c r="B177" s="108" t="s">
        <v>97</v>
      </c>
      <c r="C177" s="39">
        <v>168</v>
      </c>
      <c r="D177" s="76">
        <v>170.042281</v>
      </c>
      <c r="E177" s="56">
        <v>187</v>
      </c>
      <c r="F177" s="126">
        <f t="shared" si="3"/>
        <v>1.0997264850852</v>
      </c>
    </row>
    <row r="178" s="118" customFormat="1" ht="13.2" customHeight="1" spans="1:6">
      <c r="A178" s="108">
        <v>2070108</v>
      </c>
      <c r="B178" s="108" t="s">
        <v>214</v>
      </c>
      <c r="C178" s="39">
        <v>1</v>
      </c>
      <c r="D178" s="76">
        <v>683.41</v>
      </c>
      <c r="E178" s="56">
        <v>496</v>
      </c>
      <c r="F178" s="126">
        <f t="shared" si="3"/>
        <v>0.725772230432683</v>
      </c>
    </row>
    <row r="179" s="118" customFormat="1" ht="13.2" customHeight="1" spans="1:6">
      <c r="A179" s="108">
        <v>2070111</v>
      </c>
      <c r="B179" s="108" t="s">
        <v>215</v>
      </c>
      <c r="C179" s="39">
        <v>5</v>
      </c>
      <c r="D179" s="76">
        <v>16.31</v>
      </c>
      <c r="E179" s="56">
        <v>16</v>
      </c>
      <c r="F179" s="126">
        <f t="shared" si="3"/>
        <v>0.980993255671367</v>
      </c>
    </row>
    <row r="180" s="118" customFormat="1" ht="13.2" customHeight="1" spans="1:6">
      <c r="A180" s="108">
        <v>2070199</v>
      </c>
      <c r="B180" s="108" t="s">
        <v>457</v>
      </c>
      <c r="C180" s="39">
        <v>323</v>
      </c>
      <c r="D180" s="76">
        <v>296.483241</v>
      </c>
      <c r="E180" s="56">
        <v>594</v>
      </c>
      <c r="F180" s="126">
        <f t="shared" si="3"/>
        <v>2.00348592384687</v>
      </c>
    </row>
    <row r="181" s="118" customFormat="1" ht="13.2" customHeight="1" spans="1:6">
      <c r="A181" s="108">
        <v>20702</v>
      </c>
      <c r="B181" s="108" t="s">
        <v>217</v>
      </c>
      <c r="C181" s="39">
        <v>235</v>
      </c>
      <c r="D181" s="76">
        <v>1256.46523</v>
      </c>
      <c r="E181" s="56">
        <v>96</v>
      </c>
      <c r="F181" s="126">
        <f t="shared" si="3"/>
        <v>0.0764048202113798</v>
      </c>
    </row>
    <row r="182" s="118" customFormat="1" ht="13.2" customHeight="1" spans="1:6">
      <c r="A182" s="108">
        <v>2070204</v>
      </c>
      <c r="B182" s="108" t="s">
        <v>218</v>
      </c>
      <c r="C182" s="39">
        <v>234</v>
      </c>
      <c r="D182" s="76">
        <v>1255.8</v>
      </c>
      <c r="E182" s="56">
        <v>95</v>
      </c>
      <c r="F182" s="126">
        <f t="shared" si="3"/>
        <v>0.075648988692467</v>
      </c>
    </row>
    <row r="183" s="118" customFormat="1" ht="13.2" customHeight="1" spans="1:6">
      <c r="A183" s="108">
        <v>2070299</v>
      </c>
      <c r="B183" s="108" t="s">
        <v>219</v>
      </c>
      <c r="C183" s="39">
        <v>1</v>
      </c>
      <c r="D183" s="76">
        <v>0.66523</v>
      </c>
      <c r="E183" s="56">
        <v>1</v>
      </c>
      <c r="F183" s="126">
        <f t="shared" si="3"/>
        <v>1.50323948108173</v>
      </c>
    </row>
    <row r="184" s="118" customFormat="1" ht="13.2" customHeight="1" spans="1:6">
      <c r="A184" s="108">
        <v>20703</v>
      </c>
      <c r="B184" s="108" t="s">
        <v>220</v>
      </c>
      <c r="C184" s="39">
        <v>255</v>
      </c>
      <c r="D184" s="76">
        <v>199.597</v>
      </c>
      <c r="E184" s="56">
        <v>243</v>
      </c>
      <c r="F184" s="126">
        <f t="shared" si="3"/>
        <v>1.21745316813379</v>
      </c>
    </row>
    <row r="185" s="118" customFormat="1" ht="13.2" customHeight="1" spans="1:6">
      <c r="A185" s="108">
        <v>2070307</v>
      </c>
      <c r="B185" s="108" t="s">
        <v>221</v>
      </c>
      <c r="C185" s="39">
        <v>245</v>
      </c>
      <c r="D185" s="76">
        <v>195.597</v>
      </c>
      <c r="E185" s="56">
        <v>195</v>
      </c>
      <c r="F185" s="126">
        <f t="shared" si="3"/>
        <v>0.996947805947944</v>
      </c>
    </row>
    <row r="186" s="118" customFormat="1" ht="13.2" customHeight="1" spans="1:6">
      <c r="A186" s="108">
        <v>2070399</v>
      </c>
      <c r="B186" s="108" t="s">
        <v>222</v>
      </c>
      <c r="C186" s="39">
        <v>10</v>
      </c>
      <c r="D186" s="76">
        <v>4</v>
      </c>
      <c r="E186" s="56">
        <v>48</v>
      </c>
      <c r="F186" s="126">
        <f t="shared" si="3"/>
        <v>12</v>
      </c>
    </row>
    <row r="187" s="118" customFormat="1" ht="13.2" customHeight="1" spans="1:6">
      <c r="A187" s="108">
        <v>20708</v>
      </c>
      <c r="B187" s="108" t="s">
        <v>223</v>
      </c>
      <c r="C187" s="39">
        <v>690</v>
      </c>
      <c r="D187" s="76">
        <v>752.975723</v>
      </c>
      <c r="E187" s="56">
        <v>607</v>
      </c>
      <c r="F187" s="126">
        <f t="shared" si="3"/>
        <v>0.806134887830905</v>
      </c>
    </row>
    <row r="188" s="118" customFormat="1" ht="13.2" customHeight="1" spans="1:6">
      <c r="A188" s="108">
        <v>2070801</v>
      </c>
      <c r="B188" s="108" t="s">
        <v>97</v>
      </c>
      <c r="C188" s="39">
        <v>232</v>
      </c>
      <c r="D188" s="76">
        <v>221.536173</v>
      </c>
      <c r="E188" s="56">
        <v>233</v>
      </c>
      <c r="F188" s="126">
        <f t="shared" si="3"/>
        <v>1.05174697587649</v>
      </c>
    </row>
    <row r="189" s="118" customFormat="1" ht="13.2" customHeight="1" spans="1:6">
      <c r="A189" s="108">
        <v>2070805</v>
      </c>
      <c r="B189" s="108" t="s">
        <v>224</v>
      </c>
      <c r="C189" s="39">
        <v>458</v>
      </c>
      <c r="D189" s="76">
        <v>531.43955</v>
      </c>
      <c r="E189" s="56">
        <v>374</v>
      </c>
      <c r="F189" s="126">
        <f t="shared" si="3"/>
        <v>0.703748902391627</v>
      </c>
    </row>
    <row r="190" s="118" customFormat="1" ht="13.2" customHeight="1" spans="1:6">
      <c r="A190" s="108">
        <v>20799</v>
      </c>
      <c r="B190" s="108" t="s">
        <v>458</v>
      </c>
      <c r="C190" s="39">
        <v>86</v>
      </c>
      <c r="D190" s="76">
        <v>166.7408</v>
      </c>
      <c r="E190" s="56">
        <v>139</v>
      </c>
      <c r="F190" s="126">
        <f t="shared" si="3"/>
        <v>0.83362920173107</v>
      </c>
    </row>
    <row r="191" s="118" customFormat="1" ht="13.2" customHeight="1" spans="1:6">
      <c r="A191" s="108">
        <v>2079999</v>
      </c>
      <c r="B191" s="108" t="s">
        <v>458</v>
      </c>
      <c r="C191" s="39">
        <v>86</v>
      </c>
      <c r="D191" s="76">
        <v>166.7408</v>
      </c>
      <c r="E191" s="56">
        <v>139</v>
      </c>
      <c r="F191" s="126">
        <f t="shared" si="3"/>
        <v>0.83362920173107</v>
      </c>
    </row>
    <row r="192" s="118" customFormat="1" ht="13.2" customHeight="1" spans="1:6">
      <c r="A192" s="108">
        <v>208</v>
      </c>
      <c r="B192" s="108" t="s">
        <v>226</v>
      </c>
      <c r="C192" s="39">
        <v>12816</v>
      </c>
      <c r="D192" s="76">
        <v>12902.730205</v>
      </c>
      <c r="E192" s="127">
        <v>12310</v>
      </c>
      <c r="F192" s="126">
        <f t="shared" si="3"/>
        <v>0.954061644661042</v>
      </c>
    </row>
    <row r="193" s="118" customFormat="1" ht="13.2" customHeight="1" spans="1:6">
      <c r="A193" s="108">
        <v>20801</v>
      </c>
      <c r="B193" s="108" t="s">
        <v>227</v>
      </c>
      <c r="C193" s="39">
        <v>590</v>
      </c>
      <c r="D193" s="76">
        <v>573.792695</v>
      </c>
      <c r="E193" s="56">
        <v>636</v>
      </c>
      <c r="F193" s="126">
        <f t="shared" si="3"/>
        <v>1.10841425055089</v>
      </c>
    </row>
    <row r="194" s="118" customFormat="1" ht="13.2" customHeight="1" spans="1:6">
      <c r="A194" s="108">
        <v>2080101</v>
      </c>
      <c r="B194" s="108" t="s">
        <v>97</v>
      </c>
      <c r="C194" s="39">
        <v>173</v>
      </c>
      <c r="D194" s="76">
        <v>170.723437</v>
      </c>
      <c r="E194" s="56">
        <v>191</v>
      </c>
      <c r="F194" s="126">
        <f t="shared" si="3"/>
        <v>1.1187684793389</v>
      </c>
    </row>
    <row r="195" s="118" customFormat="1" ht="13.2" customHeight="1" spans="1:6">
      <c r="A195" s="108">
        <v>2080104</v>
      </c>
      <c r="B195" s="108" t="s">
        <v>228</v>
      </c>
      <c r="C195" s="39">
        <v>14</v>
      </c>
      <c r="D195" s="76">
        <v>21.09037</v>
      </c>
      <c r="E195" s="56">
        <v>18</v>
      </c>
      <c r="F195" s="126">
        <f t="shared" si="3"/>
        <v>0.853470090851891</v>
      </c>
    </row>
    <row r="196" s="118" customFormat="1" ht="13.2" customHeight="1" spans="1:6">
      <c r="A196" s="108">
        <v>2080105</v>
      </c>
      <c r="B196" s="108" t="s">
        <v>229</v>
      </c>
      <c r="C196" s="39">
        <v>3</v>
      </c>
      <c r="D196" s="76">
        <v>2.8</v>
      </c>
      <c r="E196" s="56">
        <v>3</v>
      </c>
      <c r="F196" s="126">
        <f t="shared" si="3"/>
        <v>1.07142857142857</v>
      </c>
    </row>
    <row r="197" s="118" customFormat="1" ht="13.2" customHeight="1" spans="1:6">
      <c r="A197" s="108">
        <v>2080106</v>
      </c>
      <c r="B197" s="108" t="s">
        <v>230</v>
      </c>
      <c r="C197" s="39">
        <v>173</v>
      </c>
      <c r="D197" s="76">
        <v>168.132503</v>
      </c>
      <c r="E197" s="56">
        <v>189</v>
      </c>
      <c r="F197" s="126">
        <f t="shared" si="3"/>
        <v>1.12411340239192</v>
      </c>
    </row>
    <row r="198" s="118" customFormat="1" ht="13.2" customHeight="1" spans="1:6">
      <c r="A198" s="108">
        <v>2080108</v>
      </c>
      <c r="B198" s="108" t="s">
        <v>117</v>
      </c>
      <c r="C198" s="39">
        <v>8</v>
      </c>
      <c r="D198" s="76">
        <v>0.38</v>
      </c>
      <c r="E198" s="56">
        <v>0</v>
      </c>
      <c r="F198" s="126">
        <f t="shared" si="3"/>
        <v>0</v>
      </c>
    </row>
    <row r="199" s="118" customFormat="1" ht="13.2" customHeight="1" spans="1:6">
      <c r="A199" s="108">
        <v>2080109</v>
      </c>
      <c r="B199" s="108" t="s">
        <v>231</v>
      </c>
      <c r="C199" s="39">
        <v>208</v>
      </c>
      <c r="D199" s="76">
        <v>207.966385</v>
      </c>
      <c r="E199" s="56">
        <v>233</v>
      </c>
      <c r="F199" s="126">
        <f t="shared" si="3"/>
        <v>1.12037337187931</v>
      </c>
    </row>
    <row r="200" s="118" customFormat="1" ht="13.2" customHeight="1" spans="1:6">
      <c r="A200" s="108">
        <v>2080112</v>
      </c>
      <c r="B200" s="108" t="s">
        <v>232</v>
      </c>
      <c r="C200" s="39">
        <v>3</v>
      </c>
      <c r="D200" s="76">
        <v>2.3</v>
      </c>
      <c r="E200" s="56">
        <v>0</v>
      </c>
      <c r="F200" s="126">
        <f t="shared" si="3"/>
        <v>0</v>
      </c>
    </row>
    <row r="201" s="118" customFormat="1" ht="13.2" customHeight="1" spans="1:6">
      <c r="A201" s="108">
        <v>2080199</v>
      </c>
      <c r="B201" s="108" t="s">
        <v>233</v>
      </c>
      <c r="C201" s="39">
        <v>8</v>
      </c>
      <c r="D201" s="76">
        <v>0.4</v>
      </c>
      <c r="E201" s="56">
        <v>2</v>
      </c>
      <c r="F201" s="126">
        <f t="shared" si="3"/>
        <v>5</v>
      </c>
    </row>
    <row r="202" s="118" customFormat="1" ht="13.2" customHeight="1" spans="1:6">
      <c r="A202" s="108">
        <v>20802</v>
      </c>
      <c r="B202" s="108" t="s">
        <v>234</v>
      </c>
      <c r="C202" s="39">
        <v>177</v>
      </c>
      <c r="D202" s="76">
        <v>147.370671</v>
      </c>
      <c r="E202" s="56">
        <v>157</v>
      </c>
      <c r="F202" s="126">
        <f t="shared" si="3"/>
        <v>1.06534087776529</v>
      </c>
    </row>
    <row r="203" s="118" customFormat="1" ht="13.2" customHeight="1" spans="1:6">
      <c r="A203" s="108">
        <v>2080201</v>
      </c>
      <c r="B203" s="108" t="s">
        <v>97</v>
      </c>
      <c r="C203" s="39">
        <v>96</v>
      </c>
      <c r="D203" s="76">
        <v>96.459186</v>
      </c>
      <c r="E203" s="56">
        <v>104</v>
      </c>
      <c r="F203" s="126">
        <f t="shared" si="3"/>
        <v>1.07817621434209</v>
      </c>
    </row>
    <row r="204" s="118" customFormat="1" ht="13.2" customHeight="1" spans="1:6">
      <c r="A204" s="108">
        <v>2080202</v>
      </c>
      <c r="B204" s="108" t="s">
        <v>98</v>
      </c>
      <c r="C204" s="39">
        <v>32</v>
      </c>
      <c r="D204" s="76">
        <v>21.194885</v>
      </c>
      <c r="E204" s="56">
        <v>21</v>
      </c>
      <c r="F204" s="126">
        <f t="shared" si="3"/>
        <v>0.99080509283254</v>
      </c>
    </row>
    <row r="205" s="118" customFormat="1" ht="13.2" customHeight="1" spans="1:6">
      <c r="A205" s="108">
        <v>2080207</v>
      </c>
      <c r="B205" s="108" t="s">
        <v>235</v>
      </c>
      <c r="C205" s="39">
        <v>4</v>
      </c>
      <c r="D205" s="76">
        <v>2</v>
      </c>
      <c r="E205" s="56">
        <v>2</v>
      </c>
      <c r="F205" s="126">
        <f t="shared" si="3"/>
        <v>1</v>
      </c>
    </row>
    <row r="206" s="118" customFormat="1" ht="13.2" customHeight="1" spans="1:6">
      <c r="A206" s="108">
        <v>2080299</v>
      </c>
      <c r="B206" s="108" t="s">
        <v>236</v>
      </c>
      <c r="C206" s="39">
        <v>45</v>
      </c>
      <c r="D206" s="76">
        <v>27.7166</v>
      </c>
      <c r="E206" s="56">
        <v>30</v>
      </c>
      <c r="F206" s="126">
        <f t="shared" si="3"/>
        <v>1.082383842174</v>
      </c>
    </row>
    <row r="207" s="118" customFormat="1" ht="13.2" customHeight="1" spans="1:6">
      <c r="A207" s="108">
        <v>20805</v>
      </c>
      <c r="B207" s="108" t="s">
        <v>459</v>
      </c>
      <c r="C207" s="39">
        <v>7742</v>
      </c>
      <c r="D207" s="76">
        <v>7197.04144</v>
      </c>
      <c r="E207" s="56">
        <v>6881</v>
      </c>
      <c r="F207" s="126">
        <f t="shared" si="3"/>
        <v>0.956087311343868</v>
      </c>
    </row>
    <row r="208" s="118" customFormat="1" ht="13.2" customHeight="1" spans="1:6">
      <c r="A208" s="108">
        <v>2080501</v>
      </c>
      <c r="B208" s="108" t="s">
        <v>460</v>
      </c>
      <c r="C208" s="39">
        <v>239</v>
      </c>
      <c r="D208" s="76">
        <v>352.503141</v>
      </c>
      <c r="E208" s="56">
        <v>271</v>
      </c>
      <c r="F208" s="126">
        <f t="shared" si="3"/>
        <v>0.768787475854009</v>
      </c>
    </row>
    <row r="209" s="118" customFormat="1" ht="13.2" customHeight="1" spans="1:6">
      <c r="A209" s="108">
        <v>2080502</v>
      </c>
      <c r="B209" s="108" t="s">
        <v>239</v>
      </c>
      <c r="C209" s="39">
        <v>88</v>
      </c>
      <c r="D209" s="76">
        <v>96.090745</v>
      </c>
      <c r="E209" s="56">
        <v>93</v>
      </c>
      <c r="F209" s="126">
        <f t="shared" si="3"/>
        <v>0.967835143748755</v>
      </c>
    </row>
    <row r="210" s="118" customFormat="1" ht="13.2" customHeight="1" spans="1:6">
      <c r="A210" s="108">
        <v>2080503</v>
      </c>
      <c r="B210" s="108" t="s">
        <v>240</v>
      </c>
      <c r="C210" s="39">
        <v>130</v>
      </c>
      <c r="D210" s="76">
        <v>111.4439</v>
      </c>
      <c r="E210" s="56">
        <v>115</v>
      </c>
      <c r="F210" s="126">
        <f t="shared" si="3"/>
        <v>1.0319093283706</v>
      </c>
    </row>
    <row r="211" s="118" customFormat="1" ht="13.2" customHeight="1" spans="1:6">
      <c r="A211" s="108">
        <v>2080505</v>
      </c>
      <c r="B211" s="108" t="s">
        <v>461</v>
      </c>
      <c r="C211" s="39">
        <v>1215</v>
      </c>
      <c r="D211" s="76">
        <v>1235.026283</v>
      </c>
      <c r="E211" s="56">
        <v>1050</v>
      </c>
      <c r="F211" s="126">
        <f t="shared" si="3"/>
        <v>0.850184335712635</v>
      </c>
    </row>
    <row r="212" s="118" customFormat="1" ht="13.2" customHeight="1" spans="1:6">
      <c r="A212" s="108">
        <v>2080506</v>
      </c>
      <c r="B212" s="108" t="s">
        <v>462</v>
      </c>
      <c r="C212" s="39">
        <v>71</v>
      </c>
      <c r="D212" s="76">
        <v>72.18</v>
      </c>
      <c r="E212" s="56">
        <v>62</v>
      </c>
      <c r="F212" s="126">
        <f t="shared" si="3"/>
        <v>0.85896370185647</v>
      </c>
    </row>
    <row r="213" s="118" customFormat="1" ht="13.2" customHeight="1" spans="1:6">
      <c r="A213" s="108">
        <v>2080507</v>
      </c>
      <c r="B213" s="108" t="s">
        <v>463</v>
      </c>
      <c r="C213" s="39">
        <v>5999</v>
      </c>
      <c r="D213" s="76">
        <v>5179.797371</v>
      </c>
      <c r="E213" s="56">
        <v>5290</v>
      </c>
      <c r="F213" s="126">
        <f t="shared" ref="F213:F276" si="4">IF(E213="","",E213/D213)</f>
        <v>1.02127547104777</v>
      </c>
    </row>
    <row r="214" s="118" customFormat="1" ht="13.2" customHeight="1" spans="1:6">
      <c r="A214" s="108">
        <v>20806</v>
      </c>
      <c r="B214" s="108" t="s">
        <v>244</v>
      </c>
      <c r="C214" s="39">
        <v>150</v>
      </c>
      <c r="D214" s="76">
        <v>3.8116</v>
      </c>
      <c r="E214" s="56">
        <v>4</v>
      </c>
      <c r="F214" s="126">
        <f t="shared" si="4"/>
        <v>1.04942806170637</v>
      </c>
    </row>
    <row r="215" s="118" customFormat="1" ht="13.2" customHeight="1" spans="1:6">
      <c r="A215" s="108">
        <v>2080699</v>
      </c>
      <c r="B215" s="108" t="s">
        <v>245</v>
      </c>
      <c r="C215" s="39">
        <v>150</v>
      </c>
      <c r="D215" s="76">
        <v>3.8116</v>
      </c>
      <c r="E215" s="56">
        <v>4</v>
      </c>
      <c r="F215" s="126">
        <f t="shared" si="4"/>
        <v>1.04942806170637</v>
      </c>
    </row>
    <row r="216" s="118" customFormat="1" ht="13.2" customHeight="1" spans="1:6">
      <c r="A216" s="108">
        <v>20807</v>
      </c>
      <c r="B216" s="108" t="s">
        <v>246</v>
      </c>
      <c r="C216" s="39">
        <v>741</v>
      </c>
      <c r="D216" s="76">
        <v>878.751374</v>
      </c>
      <c r="E216" s="56">
        <v>879</v>
      </c>
      <c r="F216" s="126">
        <f t="shared" si="4"/>
        <v>1.00028293099431</v>
      </c>
    </row>
    <row r="217" s="118" customFormat="1" ht="13.2" customHeight="1" spans="1:6">
      <c r="A217" s="108">
        <v>2080701</v>
      </c>
      <c r="B217" s="108" t="s">
        <v>247</v>
      </c>
      <c r="C217" s="39">
        <v>40</v>
      </c>
      <c r="D217" s="76">
        <v>30.751374</v>
      </c>
      <c r="E217" s="129">
        <v>30.751374</v>
      </c>
      <c r="F217" s="126">
        <f t="shared" si="4"/>
        <v>1</v>
      </c>
    </row>
    <row r="218" s="118" customFormat="1" ht="13.2" customHeight="1" spans="1:6">
      <c r="A218" s="108">
        <v>2080705</v>
      </c>
      <c r="B218" s="108" t="s">
        <v>248</v>
      </c>
      <c r="C218" s="39">
        <v>701</v>
      </c>
      <c r="D218" s="76">
        <v>360</v>
      </c>
      <c r="E218" s="56">
        <v>360</v>
      </c>
      <c r="F218" s="126">
        <f t="shared" si="4"/>
        <v>1</v>
      </c>
    </row>
    <row r="219" s="118" customFormat="1" ht="13.2" customHeight="1" spans="1:6">
      <c r="A219" s="108">
        <v>2080799</v>
      </c>
      <c r="B219" s="108" t="s">
        <v>249</v>
      </c>
      <c r="C219" s="39"/>
      <c r="D219" s="76">
        <v>488</v>
      </c>
      <c r="E219" s="56">
        <v>488</v>
      </c>
      <c r="F219" s="126">
        <f t="shared" si="4"/>
        <v>1</v>
      </c>
    </row>
    <row r="220" s="118" customFormat="1" ht="13.2" customHeight="1" spans="1:6">
      <c r="A220" s="108">
        <v>20808</v>
      </c>
      <c r="B220" s="108" t="s">
        <v>250</v>
      </c>
      <c r="C220" s="39">
        <v>419</v>
      </c>
      <c r="D220" s="76">
        <v>459.73432</v>
      </c>
      <c r="E220" s="56">
        <v>426</v>
      </c>
      <c r="F220" s="126">
        <f t="shared" si="4"/>
        <v>0.926622141240184</v>
      </c>
    </row>
    <row r="221" s="118" customFormat="1" ht="13.2" customHeight="1" spans="1:6">
      <c r="A221" s="108">
        <v>2080801</v>
      </c>
      <c r="B221" s="108" t="s">
        <v>251</v>
      </c>
      <c r="C221" s="39">
        <v>7</v>
      </c>
      <c r="D221" s="76">
        <v>40.76432</v>
      </c>
      <c r="E221" s="56">
        <v>29</v>
      </c>
      <c r="F221" s="126">
        <f t="shared" si="4"/>
        <v>0.711406445636773</v>
      </c>
    </row>
    <row r="222" s="118" customFormat="1" ht="13.2" customHeight="1" spans="1:6">
      <c r="A222" s="108">
        <v>2080802</v>
      </c>
      <c r="B222" s="108" t="s">
        <v>252</v>
      </c>
      <c r="C222" s="39">
        <v>66</v>
      </c>
      <c r="D222" s="76">
        <v>74.05046</v>
      </c>
      <c r="E222" s="56">
        <v>47</v>
      </c>
      <c r="F222" s="126">
        <f t="shared" si="4"/>
        <v>0.634702336757935</v>
      </c>
    </row>
    <row r="223" s="118" customFormat="1" ht="13.2" customHeight="1" spans="1:6">
      <c r="A223" s="108">
        <v>2080803</v>
      </c>
      <c r="B223" s="108" t="s">
        <v>253</v>
      </c>
      <c r="C223" s="39">
        <v>89</v>
      </c>
      <c r="D223" s="76">
        <v>106.80954</v>
      </c>
      <c r="E223" s="56">
        <v>109</v>
      </c>
      <c r="F223" s="126">
        <f t="shared" si="4"/>
        <v>1.02050809319093</v>
      </c>
    </row>
    <row r="224" s="118" customFormat="1" ht="13.2" customHeight="1" spans="1:6">
      <c r="A224" s="108">
        <v>2080805</v>
      </c>
      <c r="B224" s="108" t="s">
        <v>254</v>
      </c>
      <c r="C224" s="39">
        <v>240</v>
      </c>
      <c r="D224" s="76">
        <v>209.5</v>
      </c>
      <c r="E224" s="56">
        <v>212</v>
      </c>
      <c r="F224" s="126">
        <f t="shared" si="4"/>
        <v>1.01193317422434</v>
      </c>
    </row>
    <row r="225" s="118" customFormat="1" ht="13.2" customHeight="1" spans="1:6">
      <c r="A225" s="108">
        <v>2080806</v>
      </c>
      <c r="B225" s="108" t="s">
        <v>464</v>
      </c>
      <c r="C225" s="39">
        <v>13</v>
      </c>
      <c r="D225" s="76">
        <v>13</v>
      </c>
      <c r="E225" s="56">
        <v>13</v>
      </c>
      <c r="F225" s="126">
        <f t="shared" si="4"/>
        <v>1</v>
      </c>
    </row>
    <row r="226" s="118" customFormat="1" ht="13.2" customHeight="1" spans="1:6">
      <c r="A226" s="108">
        <v>2080899</v>
      </c>
      <c r="B226" s="108" t="s">
        <v>256</v>
      </c>
      <c r="C226" s="39">
        <v>4</v>
      </c>
      <c r="D226" s="76">
        <v>15.61</v>
      </c>
      <c r="E226" s="56">
        <v>16</v>
      </c>
      <c r="F226" s="126">
        <f t="shared" si="4"/>
        <v>1.02498398462524</v>
      </c>
    </row>
    <row r="227" s="118" customFormat="1" ht="13.2" customHeight="1" spans="1:6">
      <c r="A227" s="108">
        <v>20809</v>
      </c>
      <c r="B227" s="108" t="s">
        <v>257</v>
      </c>
      <c r="C227" s="39">
        <v>297</v>
      </c>
      <c r="D227" s="76">
        <v>298.0264</v>
      </c>
      <c r="E227" s="56">
        <v>213</v>
      </c>
      <c r="F227" s="126">
        <f t="shared" si="4"/>
        <v>0.714701784808326</v>
      </c>
    </row>
    <row r="228" s="118" customFormat="1" ht="13.2" customHeight="1" spans="1:6">
      <c r="A228" s="108">
        <v>2080901</v>
      </c>
      <c r="B228" s="108" t="s">
        <v>258</v>
      </c>
      <c r="C228" s="39">
        <v>284</v>
      </c>
      <c r="D228" s="76">
        <v>205</v>
      </c>
      <c r="E228" s="56">
        <v>205</v>
      </c>
      <c r="F228" s="126">
        <f t="shared" si="4"/>
        <v>1</v>
      </c>
    </row>
    <row r="229" s="118" customFormat="1" ht="13.2" customHeight="1" spans="1:6">
      <c r="A229" s="108">
        <v>2080902</v>
      </c>
      <c r="B229" s="108" t="s">
        <v>259</v>
      </c>
      <c r="C229" s="39">
        <v>9</v>
      </c>
      <c r="D229" s="76">
        <v>8.5</v>
      </c>
      <c r="E229" s="56">
        <v>4</v>
      </c>
      <c r="F229" s="126">
        <f t="shared" si="4"/>
        <v>0.470588235294118</v>
      </c>
    </row>
    <row r="230" s="118" customFormat="1" ht="13.2" customHeight="1" spans="1:6">
      <c r="A230" s="108">
        <v>2080903</v>
      </c>
      <c r="B230" s="108" t="s">
        <v>260</v>
      </c>
      <c r="C230" s="39">
        <v>1</v>
      </c>
      <c r="D230" s="76">
        <v>1</v>
      </c>
      <c r="E230" s="56">
        <v>0</v>
      </c>
      <c r="F230" s="126">
        <f t="shared" si="4"/>
        <v>0</v>
      </c>
    </row>
    <row r="231" s="118" customFormat="1" ht="13.2" customHeight="1" spans="1:6">
      <c r="A231" s="108">
        <v>2080904</v>
      </c>
      <c r="B231" s="108" t="s">
        <v>261</v>
      </c>
      <c r="C231" s="39">
        <v>1</v>
      </c>
      <c r="D231" s="76">
        <v>0.08</v>
      </c>
      <c r="E231" s="56">
        <v>0</v>
      </c>
      <c r="F231" s="126">
        <f t="shared" si="4"/>
        <v>0</v>
      </c>
    </row>
    <row r="232" s="118" customFormat="1" ht="13.2" customHeight="1" spans="1:6">
      <c r="A232" s="108">
        <v>2080905</v>
      </c>
      <c r="B232" s="108" t="s">
        <v>465</v>
      </c>
      <c r="C232" s="39">
        <v>2</v>
      </c>
      <c r="D232" s="76">
        <v>4.14</v>
      </c>
      <c r="E232" s="56">
        <v>4</v>
      </c>
      <c r="F232" s="126">
        <f t="shared" si="4"/>
        <v>0.966183574879227</v>
      </c>
    </row>
    <row r="233" s="118" customFormat="1" ht="13.2" customHeight="1" spans="1:6">
      <c r="A233" s="108">
        <v>2080999</v>
      </c>
      <c r="B233" s="108" t="s">
        <v>263</v>
      </c>
      <c r="C233" s="39"/>
      <c r="D233" s="76">
        <v>79.3064</v>
      </c>
      <c r="E233" s="56">
        <v>0</v>
      </c>
      <c r="F233" s="126">
        <f t="shared" si="4"/>
        <v>0</v>
      </c>
    </row>
    <row r="234" s="118" customFormat="1" ht="13.2" customHeight="1" spans="1:6">
      <c r="A234" s="108">
        <v>20810</v>
      </c>
      <c r="B234" s="108" t="s">
        <v>264</v>
      </c>
      <c r="C234" s="39">
        <v>1104</v>
      </c>
      <c r="D234" s="76">
        <v>1220.054445</v>
      </c>
      <c r="E234" s="56">
        <v>982</v>
      </c>
      <c r="F234" s="126">
        <f t="shared" si="4"/>
        <v>0.804882113273232</v>
      </c>
    </row>
    <row r="235" s="118" customFormat="1" ht="13.2" customHeight="1" spans="1:6">
      <c r="A235" s="108">
        <v>2081001</v>
      </c>
      <c r="B235" s="108" t="s">
        <v>265</v>
      </c>
      <c r="C235" s="39">
        <v>7</v>
      </c>
      <c r="D235" s="76">
        <v>3.864</v>
      </c>
      <c r="E235" s="56">
        <v>4</v>
      </c>
      <c r="F235" s="126">
        <f t="shared" si="4"/>
        <v>1.0351966873706</v>
      </c>
    </row>
    <row r="236" s="118" customFormat="1" ht="13.2" customHeight="1" spans="1:6">
      <c r="A236" s="108">
        <v>2081002</v>
      </c>
      <c r="B236" s="108" t="s">
        <v>266</v>
      </c>
      <c r="C236" s="39">
        <v>677</v>
      </c>
      <c r="D236" s="76">
        <v>626.8586</v>
      </c>
      <c r="E236" s="56">
        <v>580</v>
      </c>
      <c r="F236" s="126">
        <f t="shared" si="4"/>
        <v>0.925248532922736</v>
      </c>
    </row>
    <row r="237" s="118" customFormat="1" ht="13.2" customHeight="1" spans="1:6">
      <c r="A237" s="108">
        <v>2081003</v>
      </c>
      <c r="B237" s="108" t="s">
        <v>267</v>
      </c>
      <c r="C237" s="39">
        <v>273</v>
      </c>
      <c r="D237" s="76">
        <v>450.7039</v>
      </c>
      <c r="E237" s="56">
        <v>261</v>
      </c>
      <c r="F237" s="126">
        <f t="shared" si="4"/>
        <v>0.579094168033603</v>
      </c>
    </row>
    <row r="238" s="118" customFormat="1" ht="13.2" customHeight="1" spans="1:6">
      <c r="A238" s="108">
        <v>2081004</v>
      </c>
      <c r="B238" s="108" t="s">
        <v>268</v>
      </c>
      <c r="C238" s="39">
        <v>136</v>
      </c>
      <c r="D238" s="76">
        <v>132.427945</v>
      </c>
      <c r="E238" s="56">
        <v>137</v>
      </c>
      <c r="F238" s="126">
        <f t="shared" si="4"/>
        <v>1.03452485047623</v>
      </c>
    </row>
    <row r="239" s="118" customFormat="1" ht="13.2" customHeight="1" spans="1:6">
      <c r="A239" s="108">
        <v>2081006</v>
      </c>
      <c r="B239" s="108" t="s">
        <v>466</v>
      </c>
      <c r="C239" s="39">
        <v>11</v>
      </c>
      <c r="D239" s="76">
        <v>6.2</v>
      </c>
      <c r="E239" s="56"/>
      <c r="F239" s="126" t="str">
        <f t="shared" si="4"/>
        <v/>
      </c>
    </row>
    <row r="240" s="118" customFormat="1" ht="13.2" customHeight="1" spans="1:6">
      <c r="A240" s="108">
        <v>20811</v>
      </c>
      <c r="B240" s="108" t="s">
        <v>269</v>
      </c>
      <c r="C240" s="39">
        <v>164</v>
      </c>
      <c r="D240" s="76">
        <v>121.845742</v>
      </c>
      <c r="E240" s="56">
        <v>135</v>
      </c>
      <c r="F240" s="126">
        <f t="shared" si="4"/>
        <v>1.10795829040952</v>
      </c>
    </row>
    <row r="241" s="118" customFormat="1" ht="13.2" customHeight="1" spans="1:6">
      <c r="A241" s="108">
        <v>2081101</v>
      </c>
      <c r="B241" s="108" t="s">
        <v>97</v>
      </c>
      <c r="C241" s="39">
        <v>12</v>
      </c>
      <c r="D241" s="76">
        <v>13.160742</v>
      </c>
      <c r="E241" s="56">
        <v>14</v>
      </c>
      <c r="F241" s="126">
        <f t="shared" si="4"/>
        <v>1.06376980872355</v>
      </c>
    </row>
    <row r="242" s="118" customFormat="1" ht="13.2" customHeight="1" spans="1:6">
      <c r="A242" s="108">
        <v>2081102</v>
      </c>
      <c r="B242" s="108" t="s">
        <v>98</v>
      </c>
      <c r="C242" s="39">
        <v>11</v>
      </c>
      <c r="D242" s="76">
        <v>5.56</v>
      </c>
      <c r="E242" s="56">
        <v>10</v>
      </c>
      <c r="F242" s="126">
        <f t="shared" si="4"/>
        <v>1.79856115107914</v>
      </c>
    </row>
    <row r="243" s="118" customFormat="1" ht="13.2" customHeight="1" spans="1:6">
      <c r="A243" s="108">
        <v>2081104</v>
      </c>
      <c r="B243" s="108" t="s">
        <v>270</v>
      </c>
      <c r="C243" s="39">
        <v>10</v>
      </c>
      <c r="D243" s="76">
        <v>7.315</v>
      </c>
      <c r="E243" s="56">
        <v>7</v>
      </c>
      <c r="F243" s="126">
        <f t="shared" si="4"/>
        <v>0.956937799043062</v>
      </c>
    </row>
    <row r="244" s="118" customFormat="1" ht="13.2" customHeight="1" spans="1:6">
      <c r="A244" s="108">
        <v>2081105</v>
      </c>
      <c r="B244" s="108" t="s">
        <v>271</v>
      </c>
      <c r="C244" s="39">
        <v>58</v>
      </c>
      <c r="D244" s="76">
        <v>26.2</v>
      </c>
      <c r="E244" s="56">
        <v>36</v>
      </c>
      <c r="F244" s="126">
        <f t="shared" si="4"/>
        <v>1.37404580152672</v>
      </c>
    </row>
    <row r="245" s="118" customFormat="1" ht="13.2" customHeight="1" spans="1:6">
      <c r="A245" s="108">
        <v>2081106</v>
      </c>
      <c r="B245" s="108" t="s">
        <v>272</v>
      </c>
      <c r="C245" s="39">
        <v>1</v>
      </c>
      <c r="D245" s="76">
        <v>0.78</v>
      </c>
      <c r="E245" s="56">
        <v>1</v>
      </c>
      <c r="F245" s="126">
        <f t="shared" si="4"/>
        <v>1.28205128205128</v>
      </c>
    </row>
    <row r="246" s="118" customFormat="1" ht="13.2" customHeight="1" spans="1:6">
      <c r="A246" s="108">
        <v>2081107</v>
      </c>
      <c r="B246" s="108" t="s">
        <v>273</v>
      </c>
      <c r="C246" s="39">
        <v>62</v>
      </c>
      <c r="D246" s="76">
        <v>61.9</v>
      </c>
      <c r="E246" s="56">
        <v>60</v>
      </c>
      <c r="F246" s="126">
        <f t="shared" si="4"/>
        <v>0.969305331179321</v>
      </c>
    </row>
    <row r="247" s="118" customFormat="1" ht="13.2" customHeight="1" spans="1:6">
      <c r="A247" s="108">
        <v>2081199</v>
      </c>
      <c r="B247" s="108" t="s">
        <v>274</v>
      </c>
      <c r="C247" s="39">
        <v>10</v>
      </c>
      <c r="D247" s="76">
        <v>6.93</v>
      </c>
      <c r="E247" s="56">
        <v>7</v>
      </c>
      <c r="F247" s="126">
        <f t="shared" si="4"/>
        <v>1.01010101010101</v>
      </c>
    </row>
    <row r="248" s="118" customFormat="1" ht="13.2" customHeight="1" spans="1:6">
      <c r="A248" s="108">
        <v>20816</v>
      </c>
      <c r="B248" s="108" t="s">
        <v>275</v>
      </c>
      <c r="C248" s="39">
        <v>39</v>
      </c>
      <c r="D248" s="76">
        <v>38.407599</v>
      </c>
      <c r="E248" s="56">
        <v>41</v>
      </c>
      <c r="F248" s="126">
        <f t="shared" si="4"/>
        <v>1.06749708566786</v>
      </c>
    </row>
    <row r="249" s="118" customFormat="1" ht="13.2" customHeight="1" spans="1:6">
      <c r="A249" s="108">
        <v>2081601</v>
      </c>
      <c r="B249" s="108" t="s">
        <v>97</v>
      </c>
      <c r="C249" s="39">
        <v>28</v>
      </c>
      <c r="D249" s="76">
        <v>30.280599</v>
      </c>
      <c r="E249" s="56">
        <v>33</v>
      </c>
      <c r="F249" s="126">
        <f t="shared" si="4"/>
        <v>1.08980671089102</v>
      </c>
    </row>
    <row r="250" s="118" customFormat="1" ht="13.2" customHeight="1" spans="1:6">
      <c r="A250" s="108">
        <v>2081602</v>
      </c>
      <c r="B250" s="108" t="s">
        <v>98</v>
      </c>
      <c r="C250" s="39">
        <v>11</v>
      </c>
      <c r="D250" s="76">
        <v>8.127</v>
      </c>
      <c r="E250" s="56">
        <v>8</v>
      </c>
      <c r="F250" s="126">
        <f t="shared" si="4"/>
        <v>0.984373077396333</v>
      </c>
    </row>
    <row r="251" s="118" customFormat="1" ht="13.2" customHeight="1" spans="1:6">
      <c r="A251" s="108">
        <v>20819</v>
      </c>
      <c r="B251" s="108" t="s">
        <v>276</v>
      </c>
      <c r="C251" s="39">
        <v>197</v>
      </c>
      <c r="D251" s="76">
        <v>239</v>
      </c>
      <c r="E251" s="56">
        <v>217</v>
      </c>
      <c r="F251" s="126">
        <f t="shared" si="4"/>
        <v>0.907949790794979</v>
      </c>
    </row>
    <row r="252" s="118" customFormat="1" ht="13.2" customHeight="1" spans="1:6">
      <c r="A252" s="108">
        <v>2081901</v>
      </c>
      <c r="B252" s="108" t="s">
        <v>277</v>
      </c>
      <c r="C252" s="39">
        <v>197</v>
      </c>
      <c r="D252" s="76">
        <v>239</v>
      </c>
      <c r="E252" s="56">
        <v>217</v>
      </c>
      <c r="F252" s="126">
        <f t="shared" si="4"/>
        <v>0.907949790794979</v>
      </c>
    </row>
    <row r="253" s="118" customFormat="1" ht="13.2" customHeight="1" spans="1:6">
      <c r="A253" s="108">
        <v>20820</v>
      </c>
      <c r="B253" s="108" t="s">
        <v>278</v>
      </c>
      <c r="C253" s="39">
        <v>5</v>
      </c>
      <c r="D253" s="76">
        <v>4.6</v>
      </c>
      <c r="E253" s="56">
        <v>4</v>
      </c>
      <c r="F253" s="126">
        <f t="shared" si="4"/>
        <v>0.869565217391304</v>
      </c>
    </row>
    <row r="254" s="118" customFormat="1" ht="13.2" customHeight="1" spans="1:6">
      <c r="A254" s="108">
        <v>2082001</v>
      </c>
      <c r="B254" s="108" t="s">
        <v>279</v>
      </c>
      <c r="C254" s="39">
        <v>4</v>
      </c>
      <c r="D254" s="76">
        <v>4</v>
      </c>
      <c r="E254" s="56">
        <v>4</v>
      </c>
      <c r="F254" s="126">
        <f t="shared" si="4"/>
        <v>1</v>
      </c>
    </row>
    <row r="255" s="118" customFormat="1" ht="13.2" customHeight="1" spans="1:6">
      <c r="A255" s="108">
        <v>2082002</v>
      </c>
      <c r="B255" s="108" t="s">
        <v>280</v>
      </c>
      <c r="C255" s="39">
        <v>1</v>
      </c>
      <c r="D255" s="76">
        <v>0.6</v>
      </c>
      <c r="E255" s="56">
        <v>0</v>
      </c>
      <c r="F255" s="126">
        <f t="shared" si="4"/>
        <v>0</v>
      </c>
    </row>
    <row r="256" s="118" customFormat="1" ht="13.2" customHeight="1" spans="1:6">
      <c r="A256" s="108">
        <v>20821</v>
      </c>
      <c r="B256" s="108" t="s">
        <v>467</v>
      </c>
      <c r="C256" s="39">
        <v>13</v>
      </c>
      <c r="D256" s="76">
        <v>12.46</v>
      </c>
      <c r="E256" s="56">
        <v>12</v>
      </c>
      <c r="F256" s="126">
        <f t="shared" si="4"/>
        <v>0.963081861958266</v>
      </c>
    </row>
    <row r="257" s="118" customFormat="1" ht="13.2" customHeight="1" spans="1:6">
      <c r="A257" s="108">
        <v>2082101</v>
      </c>
      <c r="B257" s="108" t="s">
        <v>468</v>
      </c>
      <c r="C257" s="39">
        <v>13</v>
      </c>
      <c r="D257" s="76">
        <v>12.46</v>
      </c>
      <c r="E257" s="56">
        <v>12</v>
      </c>
      <c r="F257" s="126">
        <f t="shared" si="4"/>
        <v>0.963081861958266</v>
      </c>
    </row>
    <row r="258" s="118" customFormat="1" ht="13.2" customHeight="1" spans="1:6">
      <c r="A258" s="108">
        <v>20825</v>
      </c>
      <c r="B258" s="108" t="s">
        <v>283</v>
      </c>
      <c r="C258" s="39">
        <v>0</v>
      </c>
      <c r="D258" s="76">
        <v>500</v>
      </c>
      <c r="E258" s="56">
        <v>500</v>
      </c>
      <c r="F258" s="126">
        <f t="shared" si="4"/>
        <v>1</v>
      </c>
    </row>
    <row r="259" s="118" customFormat="1" ht="13.2" customHeight="1" spans="1:6">
      <c r="A259" s="108">
        <v>2082501</v>
      </c>
      <c r="B259" s="108" t="s">
        <v>284</v>
      </c>
      <c r="C259" s="39"/>
      <c r="D259" s="76">
        <v>500</v>
      </c>
      <c r="E259" s="56">
        <v>500</v>
      </c>
      <c r="F259" s="126">
        <f t="shared" si="4"/>
        <v>1</v>
      </c>
    </row>
    <row r="260" s="118" customFormat="1" ht="13.2" customHeight="1" spans="1:6">
      <c r="A260" s="108">
        <v>20826</v>
      </c>
      <c r="B260" s="108" t="s">
        <v>285</v>
      </c>
      <c r="C260" s="39">
        <v>997</v>
      </c>
      <c r="D260" s="76">
        <v>1016</v>
      </c>
      <c r="E260" s="56">
        <v>1029</v>
      </c>
      <c r="F260" s="126">
        <f t="shared" si="4"/>
        <v>1.01279527559055</v>
      </c>
    </row>
    <row r="261" s="118" customFormat="1" ht="13.2" customHeight="1" spans="1:6">
      <c r="A261" s="108">
        <v>2082602</v>
      </c>
      <c r="B261" s="108" t="s">
        <v>286</v>
      </c>
      <c r="C261" s="39">
        <v>997</v>
      </c>
      <c r="D261" s="76">
        <v>1016</v>
      </c>
      <c r="E261" s="56">
        <v>1029</v>
      </c>
      <c r="F261" s="126">
        <f t="shared" si="4"/>
        <v>1.01279527559055</v>
      </c>
    </row>
    <row r="262" s="118" customFormat="1" ht="13.2" customHeight="1" spans="1:6">
      <c r="A262" s="108">
        <v>20828</v>
      </c>
      <c r="B262" s="108" t="s">
        <v>287</v>
      </c>
      <c r="C262" s="39">
        <v>180</v>
      </c>
      <c r="D262" s="76">
        <v>160.517873</v>
      </c>
      <c r="E262" s="56">
        <v>169</v>
      </c>
      <c r="F262" s="126">
        <f t="shared" si="4"/>
        <v>1.05284225888042</v>
      </c>
    </row>
    <row r="263" s="118" customFormat="1" ht="13.2" customHeight="1" spans="1:6">
      <c r="A263" s="108">
        <v>2082801</v>
      </c>
      <c r="B263" s="108" t="s">
        <v>97</v>
      </c>
      <c r="C263" s="39">
        <v>66</v>
      </c>
      <c r="D263" s="76">
        <v>63.353873</v>
      </c>
      <c r="E263" s="56">
        <v>68</v>
      </c>
      <c r="F263" s="126">
        <f t="shared" si="4"/>
        <v>1.07333611632552</v>
      </c>
    </row>
    <row r="264" s="118" customFormat="1" ht="13.2" customHeight="1" spans="1:6">
      <c r="A264" s="108">
        <v>2082802</v>
      </c>
      <c r="B264" s="108" t="s">
        <v>98</v>
      </c>
      <c r="C264" s="39">
        <v>26</v>
      </c>
      <c r="D264" s="76">
        <v>14.8</v>
      </c>
      <c r="E264" s="56">
        <v>17</v>
      </c>
      <c r="F264" s="126">
        <f t="shared" si="4"/>
        <v>1.14864864864865</v>
      </c>
    </row>
    <row r="265" s="118" customFormat="1" ht="13.2" customHeight="1" spans="1:6">
      <c r="A265" s="108">
        <v>2082804</v>
      </c>
      <c r="B265" s="108" t="s">
        <v>469</v>
      </c>
      <c r="C265" s="39">
        <v>67</v>
      </c>
      <c r="D265" s="76">
        <v>67</v>
      </c>
      <c r="E265" s="56">
        <v>67</v>
      </c>
      <c r="F265" s="126">
        <f t="shared" si="4"/>
        <v>1</v>
      </c>
    </row>
    <row r="266" s="118" customFormat="1" ht="13.2" customHeight="1" spans="1:6">
      <c r="A266" s="108">
        <v>2082850</v>
      </c>
      <c r="B266" s="108" t="s">
        <v>107</v>
      </c>
      <c r="C266" s="39">
        <v>19</v>
      </c>
      <c r="D266" s="76">
        <v>14.564</v>
      </c>
      <c r="E266" s="56">
        <v>16</v>
      </c>
      <c r="F266" s="126">
        <f t="shared" si="4"/>
        <v>1.09859928591046</v>
      </c>
    </row>
    <row r="267" s="118" customFormat="1" ht="13.2" customHeight="1" spans="1:6">
      <c r="A267" s="108">
        <v>2082899</v>
      </c>
      <c r="B267" s="108" t="s">
        <v>289</v>
      </c>
      <c r="C267" s="39">
        <v>2</v>
      </c>
      <c r="D267" s="76">
        <v>0.8</v>
      </c>
      <c r="E267" s="56">
        <v>1</v>
      </c>
      <c r="F267" s="126">
        <f t="shared" si="4"/>
        <v>1.25</v>
      </c>
    </row>
    <row r="268" s="118" customFormat="1" ht="13.2" customHeight="1" spans="1:6">
      <c r="A268" s="108">
        <v>20830</v>
      </c>
      <c r="B268" s="108" t="s">
        <v>290</v>
      </c>
      <c r="C268" s="39">
        <v>0</v>
      </c>
      <c r="D268" s="76">
        <v>2</v>
      </c>
      <c r="E268" s="56">
        <v>2</v>
      </c>
      <c r="F268" s="126">
        <f t="shared" si="4"/>
        <v>1</v>
      </c>
    </row>
    <row r="269" s="118" customFormat="1" ht="13.2" customHeight="1" spans="1:6">
      <c r="A269" s="108">
        <v>2083001</v>
      </c>
      <c r="B269" s="108" t="s">
        <v>291</v>
      </c>
      <c r="C269" s="39"/>
      <c r="D269" s="76">
        <v>2</v>
      </c>
      <c r="E269" s="56">
        <v>2</v>
      </c>
      <c r="F269" s="126">
        <f t="shared" si="4"/>
        <v>1</v>
      </c>
    </row>
    <row r="270" s="118" customFormat="1" ht="13.2" customHeight="1" spans="1:6">
      <c r="A270" s="108">
        <v>20899</v>
      </c>
      <c r="B270" s="108" t="s">
        <v>292</v>
      </c>
      <c r="C270" s="39">
        <v>1</v>
      </c>
      <c r="D270" s="76">
        <v>29.316046</v>
      </c>
      <c r="E270" s="56">
        <v>23</v>
      </c>
      <c r="F270" s="126">
        <f t="shared" si="4"/>
        <v>0.784553278433251</v>
      </c>
    </row>
    <row r="271" s="118" customFormat="1" ht="13.2" customHeight="1" spans="1:6">
      <c r="A271" s="108">
        <v>2089901</v>
      </c>
      <c r="B271" s="108" t="s">
        <v>292</v>
      </c>
      <c r="C271" s="39">
        <v>1</v>
      </c>
      <c r="D271" s="76">
        <v>29.316046</v>
      </c>
      <c r="E271" s="56">
        <v>23</v>
      </c>
      <c r="F271" s="126">
        <f t="shared" si="4"/>
        <v>0.784553278433251</v>
      </c>
    </row>
    <row r="272" s="118" customFormat="1" ht="13.2" customHeight="1" spans="1:6">
      <c r="A272" s="108">
        <v>210</v>
      </c>
      <c r="B272" s="108" t="s">
        <v>470</v>
      </c>
      <c r="C272" s="39">
        <v>5243</v>
      </c>
      <c r="D272" s="76">
        <v>13972.583598</v>
      </c>
      <c r="E272" s="127">
        <v>13969</v>
      </c>
      <c r="F272" s="126">
        <f t="shared" si="4"/>
        <v>0.999743526458449</v>
      </c>
    </row>
    <row r="273" s="118" customFormat="1" ht="13.2" customHeight="1" spans="1:6">
      <c r="A273" s="108">
        <v>21001</v>
      </c>
      <c r="B273" s="108" t="s">
        <v>471</v>
      </c>
      <c r="C273" s="39">
        <v>209</v>
      </c>
      <c r="D273" s="76">
        <v>195.647993</v>
      </c>
      <c r="E273" s="56">
        <v>210</v>
      </c>
      <c r="F273" s="126">
        <f t="shared" si="4"/>
        <v>1.07335627000273</v>
      </c>
    </row>
    <row r="274" s="118" customFormat="1" ht="13.2" customHeight="1" spans="1:6">
      <c r="A274" s="108">
        <v>2100101</v>
      </c>
      <c r="B274" s="108" t="s">
        <v>97</v>
      </c>
      <c r="C274" s="39">
        <v>132</v>
      </c>
      <c r="D274" s="76">
        <v>118.009993</v>
      </c>
      <c r="E274" s="56">
        <v>138</v>
      </c>
      <c r="F274" s="126">
        <f t="shared" si="4"/>
        <v>1.16939249373568</v>
      </c>
    </row>
    <row r="275" s="118" customFormat="1" ht="13.2" customHeight="1" spans="1:6">
      <c r="A275" s="108">
        <v>2100199</v>
      </c>
      <c r="B275" s="108" t="s">
        <v>472</v>
      </c>
      <c r="C275" s="39">
        <v>77</v>
      </c>
      <c r="D275" s="76">
        <v>77.638</v>
      </c>
      <c r="E275" s="56">
        <v>72</v>
      </c>
      <c r="F275" s="126">
        <f t="shared" si="4"/>
        <v>0.927380921713594</v>
      </c>
    </row>
    <row r="276" s="118" customFormat="1" ht="13.2" customHeight="1" spans="1:6">
      <c r="A276" s="108">
        <v>21002</v>
      </c>
      <c r="B276" s="108" t="s">
        <v>296</v>
      </c>
      <c r="C276" s="39">
        <v>199</v>
      </c>
      <c r="D276" s="76">
        <v>8027.9535</v>
      </c>
      <c r="E276" s="56">
        <v>8015</v>
      </c>
      <c r="F276" s="126">
        <f t="shared" si="4"/>
        <v>0.998386450544339</v>
      </c>
    </row>
    <row r="277" s="118" customFormat="1" ht="13.2" customHeight="1" spans="1:6">
      <c r="A277" s="108">
        <v>2100201</v>
      </c>
      <c r="B277" s="108" t="s">
        <v>297</v>
      </c>
      <c r="C277" s="39"/>
      <c r="D277" s="76">
        <v>8000</v>
      </c>
      <c r="E277" s="56">
        <v>7987</v>
      </c>
      <c r="F277" s="126">
        <f t="shared" ref="F277:F311" si="5">IF(E277="","",E277/D277)</f>
        <v>0.998375</v>
      </c>
    </row>
    <row r="278" s="118" customFormat="1" ht="13.2" customHeight="1" spans="1:6">
      <c r="A278" s="108">
        <v>2100299</v>
      </c>
      <c r="B278" s="108" t="s">
        <v>298</v>
      </c>
      <c r="C278" s="39">
        <v>199</v>
      </c>
      <c r="D278" s="76">
        <v>27.9535</v>
      </c>
      <c r="E278" s="56">
        <v>28</v>
      </c>
      <c r="F278" s="126">
        <f t="shared" si="5"/>
        <v>1.00166347684548</v>
      </c>
    </row>
    <row r="279" s="118" customFormat="1" ht="13.2" customHeight="1" spans="1:6">
      <c r="A279" s="108">
        <v>21003</v>
      </c>
      <c r="B279" s="108" t="s">
        <v>299</v>
      </c>
      <c r="C279" s="39">
        <v>537</v>
      </c>
      <c r="D279" s="76">
        <v>667.191919</v>
      </c>
      <c r="E279" s="56">
        <v>673</v>
      </c>
      <c r="F279" s="126">
        <f t="shared" si="5"/>
        <v>1.00870526281059</v>
      </c>
    </row>
    <row r="280" s="118" customFormat="1" ht="13.2" customHeight="1" spans="1:6">
      <c r="A280" s="108">
        <v>2100301</v>
      </c>
      <c r="B280" s="108" t="s">
        <v>300</v>
      </c>
      <c r="C280" s="39">
        <v>118</v>
      </c>
      <c r="D280" s="76">
        <v>119.230641</v>
      </c>
      <c r="E280" s="56">
        <v>123</v>
      </c>
      <c r="F280" s="126">
        <f t="shared" si="5"/>
        <v>1.03161401271004</v>
      </c>
    </row>
    <row r="281" s="118" customFormat="1" ht="13.2" customHeight="1" spans="1:6">
      <c r="A281" s="108">
        <v>2100302</v>
      </c>
      <c r="B281" s="108" t="s">
        <v>301</v>
      </c>
      <c r="C281" s="39">
        <v>367</v>
      </c>
      <c r="D281" s="76">
        <v>375.961278</v>
      </c>
      <c r="E281" s="56">
        <v>378</v>
      </c>
      <c r="F281" s="126">
        <f t="shared" si="5"/>
        <v>1.00542269142941</v>
      </c>
    </row>
    <row r="282" s="118" customFormat="1" ht="13.2" customHeight="1" spans="1:6">
      <c r="A282" s="108">
        <v>2100399</v>
      </c>
      <c r="B282" s="108" t="s">
        <v>302</v>
      </c>
      <c r="C282" s="39">
        <v>52</v>
      </c>
      <c r="D282" s="76">
        <v>172</v>
      </c>
      <c r="E282" s="56">
        <v>172</v>
      </c>
      <c r="F282" s="126">
        <f t="shared" si="5"/>
        <v>1</v>
      </c>
    </row>
    <row r="283" s="118" customFormat="1" ht="13.2" customHeight="1" spans="1:6">
      <c r="A283" s="108">
        <v>21004</v>
      </c>
      <c r="B283" s="108" t="s">
        <v>303</v>
      </c>
      <c r="C283" s="39">
        <v>1835</v>
      </c>
      <c r="D283" s="76">
        <v>3369.918078</v>
      </c>
      <c r="E283" s="56">
        <v>3343</v>
      </c>
      <c r="F283" s="126">
        <f t="shared" si="5"/>
        <v>0.992012245586701</v>
      </c>
    </row>
    <row r="284" s="118" customFormat="1" ht="13.2" customHeight="1" spans="1:6">
      <c r="A284" s="108">
        <v>2100401</v>
      </c>
      <c r="B284" s="108" t="s">
        <v>304</v>
      </c>
      <c r="C284" s="39">
        <v>545</v>
      </c>
      <c r="D284" s="76">
        <v>606.85605</v>
      </c>
      <c r="E284" s="56">
        <v>554</v>
      </c>
      <c r="F284" s="126">
        <f t="shared" si="5"/>
        <v>0.912901832320861</v>
      </c>
    </row>
    <row r="285" s="118" customFormat="1" ht="13.2" customHeight="1" spans="1:6">
      <c r="A285" s="108">
        <v>2100402</v>
      </c>
      <c r="B285" s="108" t="s">
        <v>305</v>
      </c>
      <c r="C285" s="39">
        <v>130</v>
      </c>
      <c r="D285" s="76">
        <v>121.013664</v>
      </c>
      <c r="E285" s="56">
        <v>132</v>
      </c>
      <c r="F285" s="126">
        <f t="shared" si="5"/>
        <v>1.09078591323373</v>
      </c>
    </row>
    <row r="286" s="118" customFormat="1" ht="13.2" customHeight="1" spans="1:6">
      <c r="A286" s="108">
        <v>2100403</v>
      </c>
      <c r="B286" s="108" t="s">
        <v>306</v>
      </c>
      <c r="C286" s="39">
        <v>165</v>
      </c>
      <c r="D286" s="76">
        <v>163.675564</v>
      </c>
      <c r="E286" s="56">
        <v>184</v>
      </c>
      <c r="F286" s="126">
        <f t="shared" si="5"/>
        <v>1.12417513954618</v>
      </c>
    </row>
    <row r="287" s="118" customFormat="1" ht="13.2" customHeight="1" spans="1:6">
      <c r="A287" s="108">
        <v>2100408</v>
      </c>
      <c r="B287" s="108" t="s">
        <v>307</v>
      </c>
      <c r="C287" s="39">
        <v>709</v>
      </c>
      <c r="D287" s="76">
        <v>763.8891</v>
      </c>
      <c r="E287" s="56">
        <v>788</v>
      </c>
      <c r="F287" s="126">
        <f t="shared" si="5"/>
        <v>1.03156335127704</v>
      </c>
    </row>
    <row r="288" s="118" customFormat="1" ht="13.2" customHeight="1" spans="1:6">
      <c r="A288" s="108">
        <v>2100409</v>
      </c>
      <c r="B288" s="108" t="s">
        <v>473</v>
      </c>
      <c r="C288" s="39">
        <v>53</v>
      </c>
      <c r="D288" s="76">
        <v>65.2208</v>
      </c>
      <c r="E288" s="56">
        <v>65</v>
      </c>
      <c r="F288" s="126">
        <f t="shared" si="5"/>
        <v>0.996614576944778</v>
      </c>
    </row>
    <row r="289" s="118" customFormat="1" ht="13.2" customHeight="1" spans="1:6">
      <c r="A289" s="108">
        <v>2100410</v>
      </c>
      <c r="B289" s="108" t="s">
        <v>309</v>
      </c>
      <c r="C289" s="39"/>
      <c r="D289" s="76">
        <v>1374.05</v>
      </c>
      <c r="E289" s="56">
        <v>1254</v>
      </c>
      <c r="F289" s="126">
        <f t="shared" si="5"/>
        <v>0.912630544740002</v>
      </c>
    </row>
    <row r="290" s="118" customFormat="1" ht="13.2" customHeight="1" spans="1:6">
      <c r="A290" s="108">
        <v>2100499</v>
      </c>
      <c r="B290" s="108" t="s">
        <v>310</v>
      </c>
      <c r="C290" s="39">
        <v>233</v>
      </c>
      <c r="D290" s="76">
        <v>275.2129</v>
      </c>
      <c r="E290" s="56">
        <v>366</v>
      </c>
      <c r="F290" s="126">
        <f t="shared" si="5"/>
        <v>1.32987952236251</v>
      </c>
    </row>
    <row r="291" s="118" customFormat="1" ht="13.2" customHeight="1" spans="1:6">
      <c r="A291" s="108">
        <v>21006</v>
      </c>
      <c r="B291" s="108" t="s">
        <v>474</v>
      </c>
      <c r="C291" s="39">
        <v>20</v>
      </c>
      <c r="D291" s="76">
        <v>0</v>
      </c>
      <c r="E291" s="56"/>
      <c r="F291" s="126" t="str">
        <f t="shared" si="5"/>
        <v/>
      </c>
    </row>
    <row r="292" s="118" customFormat="1" ht="13.2" customHeight="1" spans="1:6">
      <c r="A292" s="108">
        <v>2100699</v>
      </c>
      <c r="B292" s="108" t="s">
        <v>475</v>
      </c>
      <c r="C292" s="39">
        <v>20</v>
      </c>
      <c r="D292" s="76">
        <v>0</v>
      </c>
      <c r="E292" s="56"/>
      <c r="F292" s="126" t="str">
        <f t="shared" si="5"/>
        <v/>
      </c>
    </row>
    <row r="293" s="118" customFormat="1" ht="13.2" customHeight="1" spans="1:6">
      <c r="A293" s="108">
        <v>21007</v>
      </c>
      <c r="B293" s="108" t="s">
        <v>311</v>
      </c>
      <c r="C293" s="39">
        <v>177</v>
      </c>
      <c r="D293" s="76">
        <v>185.6768</v>
      </c>
      <c r="E293" s="56">
        <v>166</v>
      </c>
      <c r="F293" s="126">
        <f t="shared" si="5"/>
        <v>0.894026609678754</v>
      </c>
    </row>
    <row r="294" s="118" customFormat="1" ht="13.2" customHeight="1" spans="1:6">
      <c r="A294" s="108">
        <v>2100717</v>
      </c>
      <c r="B294" s="108" t="s">
        <v>312</v>
      </c>
      <c r="C294" s="39">
        <v>73</v>
      </c>
      <c r="D294" s="76">
        <v>82.61</v>
      </c>
      <c r="E294" s="56">
        <v>83</v>
      </c>
      <c r="F294" s="126">
        <f t="shared" si="5"/>
        <v>1.00472097808982</v>
      </c>
    </row>
    <row r="295" s="118" customFormat="1" ht="13.2" customHeight="1" spans="1:6">
      <c r="A295" s="108">
        <v>2100799</v>
      </c>
      <c r="B295" s="108" t="s">
        <v>313</v>
      </c>
      <c r="C295" s="39">
        <v>104</v>
      </c>
      <c r="D295" s="76">
        <v>103.0668</v>
      </c>
      <c r="E295" s="56">
        <v>83</v>
      </c>
      <c r="F295" s="126">
        <f t="shared" si="5"/>
        <v>0.805302968560196</v>
      </c>
    </row>
    <row r="296" s="118" customFormat="1" ht="13.2" customHeight="1" spans="1:6">
      <c r="A296" s="108">
        <v>21011</v>
      </c>
      <c r="B296" s="108" t="s">
        <v>314</v>
      </c>
      <c r="C296" s="39">
        <v>1523</v>
      </c>
      <c r="D296" s="76">
        <v>789.15912</v>
      </c>
      <c r="E296" s="56">
        <v>817</v>
      </c>
      <c r="F296" s="126">
        <f t="shared" si="5"/>
        <v>1.03527917158203</v>
      </c>
    </row>
    <row r="297" s="118" customFormat="1" ht="13.2" customHeight="1" spans="1:6">
      <c r="A297" s="108">
        <v>2101101</v>
      </c>
      <c r="B297" s="108" t="s">
        <v>476</v>
      </c>
      <c r="C297" s="39">
        <v>406</v>
      </c>
      <c r="D297" s="76">
        <v>468.903949</v>
      </c>
      <c r="E297" s="56">
        <v>518</v>
      </c>
      <c r="F297" s="126">
        <f t="shared" si="5"/>
        <v>1.10470385481868</v>
      </c>
    </row>
    <row r="298" s="118" customFormat="1" ht="13.2" customHeight="1" spans="1:6">
      <c r="A298" s="108">
        <v>2101102</v>
      </c>
      <c r="B298" s="108" t="s">
        <v>316</v>
      </c>
      <c r="C298" s="39">
        <v>267</v>
      </c>
      <c r="D298" s="76">
        <v>320.255171</v>
      </c>
      <c r="E298" s="56">
        <v>299</v>
      </c>
      <c r="F298" s="126">
        <f t="shared" si="5"/>
        <v>0.933630514275131</v>
      </c>
    </row>
    <row r="299" s="118" customFormat="1" ht="13.2" customHeight="1" spans="1:6">
      <c r="A299" s="108">
        <v>2101103</v>
      </c>
      <c r="B299" s="108" t="s">
        <v>477</v>
      </c>
      <c r="C299" s="39">
        <v>850</v>
      </c>
      <c r="D299" s="76">
        <v>0</v>
      </c>
      <c r="E299" s="56"/>
      <c r="F299" s="126" t="str">
        <f t="shared" si="5"/>
        <v/>
      </c>
    </row>
    <row r="300" s="118" customFormat="1" ht="13.2" customHeight="1" spans="1:6">
      <c r="A300" s="108">
        <v>21012</v>
      </c>
      <c r="B300" s="108" t="s">
        <v>317</v>
      </c>
      <c r="C300" s="39">
        <v>580</v>
      </c>
      <c r="D300" s="76">
        <v>569.9234</v>
      </c>
      <c r="E300" s="56">
        <v>570</v>
      </c>
      <c r="F300" s="126">
        <f t="shared" si="5"/>
        <v>1.00013440402693</v>
      </c>
    </row>
    <row r="301" s="118" customFormat="1" ht="13.2" customHeight="1" spans="1:6">
      <c r="A301" s="108">
        <v>2101202</v>
      </c>
      <c r="B301" s="108" t="s">
        <v>318</v>
      </c>
      <c r="C301" s="39">
        <v>580</v>
      </c>
      <c r="D301" s="76">
        <v>569.9234</v>
      </c>
      <c r="E301" s="56">
        <v>570</v>
      </c>
      <c r="F301" s="126">
        <f t="shared" si="5"/>
        <v>1.00013440402693</v>
      </c>
    </row>
    <row r="302" s="118" customFormat="1" ht="13.2" customHeight="1" spans="1:6">
      <c r="A302" s="108">
        <v>21013</v>
      </c>
      <c r="B302" s="108" t="s">
        <v>319</v>
      </c>
      <c r="C302" s="39">
        <v>16</v>
      </c>
      <c r="D302" s="76">
        <v>18</v>
      </c>
      <c r="E302" s="56">
        <v>18</v>
      </c>
      <c r="F302" s="126">
        <f t="shared" si="5"/>
        <v>1</v>
      </c>
    </row>
    <row r="303" s="118" customFormat="1" ht="13.2" customHeight="1" spans="1:6">
      <c r="A303" s="108">
        <v>2101301</v>
      </c>
      <c r="B303" s="108" t="s">
        <v>320</v>
      </c>
      <c r="C303" s="39">
        <v>16</v>
      </c>
      <c r="D303" s="76">
        <v>18</v>
      </c>
      <c r="E303" s="56">
        <v>18</v>
      </c>
      <c r="F303" s="126">
        <f t="shared" si="5"/>
        <v>1</v>
      </c>
    </row>
    <row r="304" s="118" customFormat="1" ht="13.2" customHeight="1" spans="1:6">
      <c r="A304" s="108">
        <v>21014</v>
      </c>
      <c r="B304" s="108" t="s">
        <v>321</v>
      </c>
      <c r="C304" s="39">
        <v>22</v>
      </c>
      <c r="D304" s="76">
        <v>17</v>
      </c>
      <c r="E304" s="56">
        <v>17</v>
      </c>
      <c r="F304" s="126">
        <f t="shared" si="5"/>
        <v>1</v>
      </c>
    </row>
    <row r="305" s="118" customFormat="1" ht="13.2" customHeight="1" spans="1:6">
      <c r="A305" s="108">
        <v>2101401</v>
      </c>
      <c r="B305" s="108" t="s">
        <v>322</v>
      </c>
      <c r="C305" s="39">
        <v>22</v>
      </c>
      <c r="D305" s="76">
        <v>17</v>
      </c>
      <c r="E305" s="56">
        <v>17</v>
      </c>
      <c r="F305" s="126">
        <f t="shared" si="5"/>
        <v>1</v>
      </c>
    </row>
    <row r="306" s="118" customFormat="1" ht="13.2" customHeight="1" spans="1:6">
      <c r="A306" s="108">
        <v>21015</v>
      </c>
      <c r="B306" s="108" t="s">
        <v>478</v>
      </c>
      <c r="C306" s="39">
        <v>124</v>
      </c>
      <c r="D306" s="76">
        <v>131.112788</v>
      </c>
      <c r="E306" s="56">
        <v>139</v>
      </c>
      <c r="F306" s="126">
        <f t="shared" si="5"/>
        <v>1.06015593231074</v>
      </c>
    </row>
    <row r="307" s="118" customFormat="1" ht="13.2" customHeight="1" spans="1:6">
      <c r="A307" s="108">
        <v>2101501</v>
      </c>
      <c r="B307" s="108" t="s">
        <v>97</v>
      </c>
      <c r="C307" s="39">
        <v>33</v>
      </c>
      <c r="D307" s="76">
        <v>32.786075</v>
      </c>
      <c r="E307" s="56">
        <v>35</v>
      </c>
      <c r="F307" s="126">
        <f t="shared" si="5"/>
        <v>1.0675263812457</v>
      </c>
    </row>
    <row r="308" s="118" customFormat="1" ht="13.2" customHeight="1" spans="1:6">
      <c r="A308" s="108">
        <v>2101502</v>
      </c>
      <c r="B308" s="108" t="s">
        <v>98</v>
      </c>
      <c r="C308" s="39">
        <v>6</v>
      </c>
      <c r="D308" s="76">
        <v>5.7445</v>
      </c>
      <c r="E308" s="56">
        <v>6</v>
      </c>
      <c r="F308" s="126">
        <f t="shared" si="5"/>
        <v>1.04447732613805</v>
      </c>
    </row>
    <row r="309" s="118" customFormat="1" ht="13.2" customHeight="1" spans="1:6">
      <c r="A309" s="108">
        <v>2101505</v>
      </c>
      <c r="B309" s="108" t="s">
        <v>324</v>
      </c>
      <c r="C309" s="39"/>
      <c r="D309" s="76">
        <v>7</v>
      </c>
      <c r="E309" s="56">
        <v>5</v>
      </c>
      <c r="F309" s="126">
        <f t="shared" si="5"/>
        <v>0.714285714285714</v>
      </c>
    </row>
    <row r="310" s="118" customFormat="1" ht="13.2" customHeight="1" spans="1:6">
      <c r="A310" s="108">
        <v>2101506</v>
      </c>
      <c r="B310" s="108" t="s">
        <v>325</v>
      </c>
      <c r="C310" s="39">
        <v>8</v>
      </c>
      <c r="D310" s="76">
        <v>7.399</v>
      </c>
      <c r="E310" s="56">
        <v>7</v>
      </c>
      <c r="F310" s="126">
        <f t="shared" si="5"/>
        <v>0.946073793755913</v>
      </c>
    </row>
    <row r="311" s="118" customFormat="1" ht="13.2" customHeight="1" spans="1:6">
      <c r="A311" s="108">
        <v>2101550</v>
      </c>
      <c r="B311" s="108" t="s">
        <v>107</v>
      </c>
      <c r="C311" s="39">
        <v>77</v>
      </c>
      <c r="D311" s="76">
        <v>78.183213</v>
      </c>
      <c r="E311" s="56">
        <v>84</v>
      </c>
      <c r="F311" s="126">
        <f t="shared" si="5"/>
        <v>1.07439943661563</v>
      </c>
    </row>
    <row r="312" s="118" customFormat="1" ht="13.2" customHeight="1" spans="1:6">
      <c r="A312" s="108">
        <v>2101599</v>
      </c>
      <c r="B312" s="108" t="s">
        <v>327</v>
      </c>
      <c r="C312" s="39"/>
      <c r="D312" s="76"/>
      <c r="E312" s="56">
        <v>2</v>
      </c>
      <c r="F312" s="126"/>
    </row>
    <row r="313" s="118" customFormat="1" ht="13.2" customHeight="1" spans="1:6">
      <c r="A313" s="108">
        <v>21016</v>
      </c>
      <c r="B313" s="108" t="s">
        <v>328</v>
      </c>
      <c r="C313" s="39">
        <v>1</v>
      </c>
      <c r="D313" s="76">
        <v>1</v>
      </c>
      <c r="E313" s="56">
        <v>1</v>
      </c>
      <c r="F313" s="126">
        <f t="shared" ref="F313:F348" si="6">IF(E313="","",E313/D313)</f>
        <v>1</v>
      </c>
    </row>
    <row r="314" s="118" customFormat="1" ht="13.2" customHeight="1" spans="1:6">
      <c r="A314" s="108">
        <v>2101601</v>
      </c>
      <c r="B314" s="108" t="s">
        <v>328</v>
      </c>
      <c r="C314" s="39">
        <v>1</v>
      </c>
      <c r="D314" s="76">
        <v>1</v>
      </c>
      <c r="E314" s="56">
        <v>1</v>
      </c>
      <c r="F314" s="126">
        <f t="shared" si="6"/>
        <v>1</v>
      </c>
    </row>
    <row r="315" s="118" customFormat="1" ht="13.2" customHeight="1" spans="1:6">
      <c r="A315" s="108">
        <v>211</v>
      </c>
      <c r="B315" s="108" t="s">
        <v>330</v>
      </c>
      <c r="C315" s="39">
        <v>2902</v>
      </c>
      <c r="D315" s="76">
        <v>4028.139095</v>
      </c>
      <c r="E315" s="127">
        <v>3640</v>
      </c>
      <c r="F315" s="126">
        <f t="shared" si="6"/>
        <v>0.90364307541371</v>
      </c>
    </row>
    <row r="316" s="118" customFormat="1" ht="13.2" customHeight="1" spans="1:6">
      <c r="A316" s="108">
        <v>21101</v>
      </c>
      <c r="B316" s="108" t="s">
        <v>331</v>
      </c>
      <c r="C316" s="39">
        <v>288</v>
      </c>
      <c r="D316" s="76">
        <v>371.598</v>
      </c>
      <c r="E316" s="56">
        <v>345</v>
      </c>
      <c r="F316" s="126">
        <f t="shared" si="6"/>
        <v>0.928422650283371</v>
      </c>
    </row>
    <row r="317" s="118" customFormat="1" ht="13.2" customHeight="1" spans="1:6">
      <c r="A317" s="108">
        <v>2110101</v>
      </c>
      <c r="B317" s="108" t="s">
        <v>97</v>
      </c>
      <c r="C317" s="39">
        <v>26</v>
      </c>
      <c r="D317" s="76">
        <v>70.56</v>
      </c>
      <c r="E317" s="56">
        <v>71</v>
      </c>
      <c r="F317" s="126">
        <f t="shared" si="6"/>
        <v>1.0062358276644</v>
      </c>
    </row>
    <row r="318" s="118" customFormat="1" ht="13.2" customHeight="1" spans="1:6">
      <c r="A318" s="108">
        <v>2110102</v>
      </c>
      <c r="B318" s="108" t="s">
        <v>98</v>
      </c>
      <c r="C318" s="39">
        <v>194</v>
      </c>
      <c r="D318" s="76">
        <v>190.788</v>
      </c>
      <c r="E318" s="56">
        <v>179</v>
      </c>
      <c r="F318" s="126">
        <f t="shared" si="6"/>
        <v>0.938214143447177</v>
      </c>
    </row>
    <row r="319" s="118" customFormat="1" ht="13.2" customHeight="1" spans="1:6">
      <c r="A319" s="108">
        <v>2110199</v>
      </c>
      <c r="B319" s="108" t="s">
        <v>332</v>
      </c>
      <c r="C319" s="39">
        <v>68</v>
      </c>
      <c r="D319" s="76">
        <v>110.25</v>
      </c>
      <c r="E319" s="56">
        <v>95</v>
      </c>
      <c r="F319" s="126">
        <f t="shared" si="6"/>
        <v>0.861678004535147</v>
      </c>
    </row>
    <row r="320" s="118" customFormat="1" ht="13.2" customHeight="1" spans="1:6">
      <c r="A320" s="108">
        <v>21102</v>
      </c>
      <c r="B320" s="108" t="s">
        <v>333</v>
      </c>
      <c r="C320" s="39">
        <v>199</v>
      </c>
      <c r="D320" s="76">
        <v>91.37</v>
      </c>
      <c r="E320" s="56">
        <v>171</v>
      </c>
      <c r="F320" s="126">
        <f t="shared" si="6"/>
        <v>1.87151143701434</v>
      </c>
    </row>
    <row r="321" s="118" customFormat="1" ht="13.2" customHeight="1" spans="1:6">
      <c r="A321" s="108">
        <v>2110299</v>
      </c>
      <c r="B321" s="108" t="s">
        <v>334</v>
      </c>
      <c r="C321" s="39">
        <v>199</v>
      </c>
      <c r="D321" s="76">
        <v>91.37</v>
      </c>
      <c r="E321" s="56">
        <v>171</v>
      </c>
      <c r="F321" s="126">
        <f t="shared" si="6"/>
        <v>1.87151143701434</v>
      </c>
    </row>
    <row r="322" s="118" customFormat="1" ht="13.2" customHeight="1" spans="1:6">
      <c r="A322" s="108">
        <v>21103</v>
      </c>
      <c r="B322" s="108" t="s">
        <v>335</v>
      </c>
      <c r="C322" s="39">
        <v>2264</v>
      </c>
      <c r="D322" s="76">
        <v>3375.625045</v>
      </c>
      <c r="E322" s="56">
        <v>3016</v>
      </c>
      <c r="F322" s="126">
        <f t="shared" si="6"/>
        <v>0.893464161390591</v>
      </c>
    </row>
    <row r="323" s="118" customFormat="1" ht="13.2" customHeight="1" spans="1:6">
      <c r="A323" s="108">
        <v>2110301</v>
      </c>
      <c r="B323" s="108" t="s">
        <v>336</v>
      </c>
      <c r="C323" s="39">
        <v>1407</v>
      </c>
      <c r="D323" s="76">
        <v>3345.125045</v>
      </c>
      <c r="E323" s="56">
        <v>2985</v>
      </c>
      <c r="F323" s="126">
        <f t="shared" si="6"/>
        <v>0.892343323446673</v>
      </c>
    </row>
    <row r="324" s="118" customFormat="1" ht="13.2" customHeight="1" spans="1:6">
      <c r="A324" s="108">
        <v>2110302</v>
      </c>
      <c r="B324" s="108" t="s">
        <v>337</v>
      </c>
      <c r="C324" s="39">
        <v>840</v>
      </c>
      <c r="D324" s="76">
        <v>13.5</v>
      </c>
      <c r="E324" s="56">
        <v>14</v>
      </c>
      <c r="F324" s="126">
        <f t="shared" si="6"/>
        <v>1.03703703703704</v>
      </c>
    </row>
    <row r="325" s="118" customFormat="1" ht="13.2" customHeight="1" spans="1:6">
      <c r="A325" s="108">
        <v>2110303</v>
      </c>
      <c r="B325" s="108" t="s">
        <v>338</v>
      </c>
      <c r="C325" s="39">
        <v>7</v>
      </c>
      <c r="D325" s="76">
        <v>7</v>
      </c>
      <c r="E325" s="56">
        <v>7</v>
      </c>
      <c r="F325" s="126">
        <f t="shared" si="6"/>
        <v>1</v>
      </c>
    </row>
    <row r="326" s="118" customFormat="1" ht="13.2" customHeight="1" spans="1:6">
      <c r="A326" s="108">
        <v>2110399</v>
      </c>
      <c r="B326" s="108" t="s">
        <v>339</v>
      </c>
      <c r="C326" s="39">
        <v>10</v>
      </c>
      <c r="D326" s="76">
        <v>10</v>
      </c>
      <c r="E326" s="56">
        <v>10</v>
      </c>
      <c r="F326" s="126">
        <f t="shared" si="6"/>
        <v>1</v>
      </c>
    </row>
    <row r="327" s="118" customFormat="1" ht="13.2" customHeight="1" spans="1:6">
      <c r="A327" s="108">
        <v>21104</v>
      </c>
      <c r="B327" s="108" t="s">
        <v>340</v>
      </c>
      <c r="C327" s="39">
        <v>15</v>
      </c>
      <c r="D327" s="76">
        <v>30</v>
      </c>
      <c r="E327" s="56">
        <v>0</v>
      </c>
      <c r="F327" s="126">
        <f t="shared" si="6"/>
        <v>0</v>
      </c>
    </row>
    <row r="328" s="118" customFormat="1" ht="13.2" customHeight="1" spans="1:6">
      <c r="A328" s="108">
        <v>2110401</v>
      </c>
      <c r="B328" s="108" t="s">
        <v>479</v>
      </c>
      <c r="C328" s="39">
        <v>15</v>
      </c>
      <c r="D328" s="76">
        <v>0</v>
      </c>
      <c r="E328" s="56"/>
      <c r="F328" s="126" t="str">
        <f t="shared" si="6"/>
        <v/>
      </c>
    </row>
    <row r="329" s="118" customFormat="1" ht="13.2" customHeight="1" spans="1:6">
      <c r="A329" s="108">
        <v>2110402</v>
      </c>
      <c r="B329" s="108" t="s">
        <v>341</v>
      </c>
      <c r="C329" s="39"/>
      <c r="D329" s="76">
        <v>30</v>
      </c>
      <c r="E329" s="56">
        <v>0</v>
      </c>
      <c r="F329" s="126">
        <f t="shared" si="6"/>
        <v>0</v>
      </c>
    </row>
    <row r="330" s="118" customFormat="1" ht="13.2" customHeight="1" spans="1:6">
      <c r="A330" s="108">
        <v>21106</v>
      </c>
      <c r="B330" s="108" t="s">
        <v>480</v>
      </c>
      <c r="C330" s="39">
        <v>102</v>
      </c>
      <c r="D330" s="76">
        <v>78.46165</v>
      </c>
      <c r="E330" s="56">
        <v>27</v>
      </c>
      <c r="F330" s="126">
        <f t="shared" si="6"/>
        <v>0.344117157872668</v>
      </c>
    </row>
    <row r="331" s="118" customFormat="1" ht="13.2" customHeight="1" spans="1:6">
      <c r="A331" s="108">
        <v>2110602</v>
      </c>
      <c r="B331" s="108" t="s">
        <v>343</v>
      </c>
      <c r="C331" s="39">
        <v>102</v>
      </c>
      <c r="D331" s="76">
        <v>78.46165</v>
      </c>
      <c r="E331" s="56">
        <v>27</v>
      </c>
      <c r="F331" s="126">
        <f t="shared" si="6"/>
        <v>0.344117157872668</v>
      </c>
    </row>
    <row r="332" s="118" customFormat="1" ht="13.2" customHeight="1" spans="1:6">
      <c r="A332" s="108">
        <v>21111</v>
      </c>
      <c r="B332" s="108" t="s">
        <v>345</v>
      </c>
      <c r="C332" s="39">
        <v>34</v>
      </c>
      <c r="D332" s="76">
        <v>81.0844</v>
      </c>
      <c r="E332" s="56">
        <v>81</v>
      </c>
      <c r="F332" s="126">
        <f t="shared" si="6"/>
        <v>0.998959109273794</v>
      </c>
    </row>
    <row r="333" s="118" customFormat="1" ht="13.2" customHeight="1" spans="1:6">
      <c r="A333" s="108">
        <v>2111103</v>
      </c>
      <c r="B333" s="108" t="s">
        <v>346</v>
      </c>
      <c r="C333" s="39"/>
      <c r="D333" s="76">
        <v>51.1744</v>
      </c>
      <c r="E333" s="56">
        <v>51</v>
      </c>
      <c r="F333" s="126">
        <f t="shared" si="6"/>
        <v>0.996592046023012</v>
      </c>
    </row>
    <row r="334" s="118" customFormat="1" ht="13.2" customHeight="1" spans="1:6">
      <c r="A334" s="108">
        <v>2111199</v>
      </c>
      <c r="B334" s="108" t="s">
        <v>347</v>
      </c>
      <c r="C334" s="39">
        <v>34</v>
      </c>
      <c r="D334" s="76">
        <v>29.91</v>
      </c>
      <c r="E334" s="56">
        <v>30</v>
      </c>
      <c r="F334" s="126">
        <f t="shared" si="6"/>
        <v>1.00300902708124</v>
      </c>
    </row>
    <row r="335" s="118" customFormat="1" ht="13.2" customHeight="1" spans="1:6">
      <c r="A335" s="108">
        <v>212</v>
      </c>
      <c r="B335" s="108" t="s">
        <v>349</v>
      </c>
      <c r="C335" s="39">
        <v>7513</v>
      </c>
      <c r="D335" s="76">
        <v>10000.101285</v>
      </c>
      <c r="E335" s="56">
        <f>SUM(E336,E342,E344,E347,E349)</f>
        <v>11707</v>
      </c>
      <c r="F335" s="126">
        <f t="shared" si="6"/>
        <v>1.17068814268515</v>
      </c>
    </row>
    <row r="336" s="118" customFormat="1" ht="13.2" customHeight="1" spans="1:6">
      <c r="A336" s="108">
        <v>21201</v>
      </c>
      <c r="B336" s="108" t="s">
        <v>350</v>
      </c>
      <c r="C336" s="39">
        <v>1054</v>
      </c>
      <c r="D336" s="76">
        <v>887.186209</v>
      </c>
      <c r="E336" s="56">
        <v>832</v>
      </c>
      <c r="F336" s="126">
        <f t="shared" si="6"/>
        <v>0.937796362882823</v>
      </c>
    </row>
    <row r="337" s="118" customFormat="1" ht="13.2" customHeight="1" spans="1:6">
      <c r="A337" s="108">
        <v>2120101</v>
      </c>
      <c r="B337" s="108" t="s">
        <v>97</v>
      </c>
      <c r="C337" s="39">
        <v>545</v>
      </c>
      <c r="D337" s="76">
        <v>520.249949</v>
      </c>
      <c r="E337" s="56">
        <v>585</v>
      </c>
      <c r="F337" s="126">
        <f t="shared" si="6"/>
        <v>1.1244595047524</v>
      </c>
    </row>
    <row r="338" s="118" customFormat="1" ht="13.2" customHeight="1" spans="1:6">
      <c r="A338" s="108">
        <v>2120102</v>
      </c>
      <c r="B338" s="108" t="s">
        <v>98</v>
      </c>
      <c r="C338" s="39">
        <v>266</v>
      </c>
      <c r="D338" s="76">
        <v>192.082</v>
      </c>
      <c r="E338" s="56">
        <v>120</v>
      </c>
      <c r="F338" s="126">
        <f t="shared" si="6"/>
        <v>0.624733186868108</v>
      </c>
    </row>
    <row r="339" s="118" customFormat="1" ht="13.2" customHeight="1" spans="1:6">
      <c r="A339" s="108">
        <v>2120104</v>
      </c>
      <c r="B339" s="108" t="s">
        <v>351</v>
      </c>
      <c r="C339" s="39">
        <v>166</v>
      </c>
      <c r="D339" s="76">
        <v>99.53</v>
      </c>
      <c r="E339" s="56">
        <v>48</v>
      </c>
      <c r="F339" s="126">
        <f t="shared" si="6"/>
        <v>0.482266653270371</v>
      </c>
    </row>
    <row r="340" s="118" customFormat="1" ht="13.2" customHeight="1" spans="1:6">
      <c r="A340" s="108">
        <v>2120106</v>
      </c>
      <c r="B340" s="108" t="s">
        <v>352</v>
      </c>
      <c r="C340" s="39">
        <v>15</v>
      </c>
      <c r="D340" s="76">
        <v>15</v>
      </c>
      <c r="E340" s="56">
        <v>15</v>
      </c>
      <c r="F340" s="126">
        <f t="shared" si="6"/>
        <v>1</v>
      </c>
    </row>
    <row r="341" s="118" customFormat="1" ht="13.2" customHeight="1" spans="1:6">
      <c r="A341" s="108">
        <v>2120109</v>
      </c>
      <c r="B341" s="108" t="s">
        <v>353</v>
      </c>
      <c r="C341" s="39">
        <v>62</v>
      </c>
      <c r="D341" s="76">
        <v>60.32426</v>
      </c>
      <c r="E341" s="56">
        <v>64</v>
      </c>
      <c r="F341" s="126">
        <f t="shared" si="6"/>
        <v>1.06093303092321</v>
      </c>
    </row>
    <row r="342" s="118" customFormat="1" ht="13.2" customHeight="1" spans="1:6">
      <c r="A342" s="108">
        <v>21202</v>
      </c>
      <c r="B342" s="108" t="s">
        <v>354</v>
      </c>
      <c r="C342" s="39">
        <v>367</v>
      </c>
      <c r="D342" s="76">
        <v>392.696854</v>
      </c>
      <c r="E342" s="56">
        <v>433</v>
      </c>
      <c r="F342" s="126">
        <f t="shared" si="6"/>
        <v>1.10263170073677</v>
      </c>
    </row>
    <row r="343" s="118" customFormat="1" ht="13.2" customHeight="1" spans="1:6">
      <c r="A343" s="108">
        <v>2120201</v>
      </c>
      <c r="B343" s="108" t="s">
        <v>354</v>
      </c>
      <c r="C343" s="39">
        <v>367</v>
      </c>
      <c r="D343" s="76">
        <v>392.696854</v>
      </c>
      <c r="E343" s="56">
        <v>433</v>
      </c>
      <c r="F343" s="126">
        <f t="shared" si="6"/>
        <v>1.10263170073677</v>
      </c>
    </row>
    <row r="344" s="118" customFormat="1" ht="13.2" customHeight="1" spans="1:6">
      <c r="A344" s="108">
        <v>21203</v>
      </c>
      <c r="B344" s="108" t="s">
        <v>355</v>
      </c>
      <c r="C344" s="39">
        <v>3698</v>
      </c>
      <c r="D344" s="76">
        <v>7524.590822</v>
      </c>
      <c r="E344" s="56">
        <v>7616</v>
      </c>
      <c r="F344" s="126">
        <f t="shared" si="6"/>
        <v>1.0121480596304</v>
      </c>
    </row>
    <row r="345" s="118" customFormat="1" ht="13.2" customHeight="1" spans="1:6">
      <c r="A345" s="108">
        <v>2120303</v>
      </c>
      <c r="B345" s="108" t="s">
        <v>356</v>
      </c>
      <c r="C345" s="39">
        <v>2698</v>
      </c>
      <c r="D345" s="76">
        <v>5855.265246</v>
      </c>
      <c r="E345" s="56">
        <v>6331</v>
      </c>
      <c r="F345" s="126">
        <f t="shared" si="6"/>
        <v>1.08124905260697</v>
      </c>
    </row>
    <row r="346" s="118" customFormat="1" ht="13.2" customHeight="1" spans="1:6">
      <c r="A346" s="108">
        <v>2120399</v>
      </c>
      <c r="B346" s="108" t="s">
        <v>357</v>
      </c>
      <c r="C346" s="39">
        <v>1000</v>
      </c>
      <c r="D346" s="76">
        <v>1669.325576</v>
      </c>
      <c r="E346" s="56">
        <v>1285</v>
      </c>
      <c r="F346" s="126">
        <f t="shared" si="6"/>
        <v>0.769771947710217</v>
      </c>
    </row>
    <row r="347" s="118" customFormat="1" ht="13.2" customHeight="1" spans="1:6">
      <c r="A347" s="108">
        <v>21205</v>
      </c>
      <c r="B347" s="108" t="s">
        <v>358</v>
      </c>
      <c r="C347" s="39">
        <v>2394</v>
      </c>
      <c r="D347" s="76">
        <v>1195.6274</v>
      </c>
      <c r="E347" s="56">
        <v>2207</v>
      </c>
      <c r="F347" s="126">
        <f t="shared" si="6"/>
        <v>1.8458927923532</v>
      </c>
    </row>
    <row r="348" s="118" customFormat="1" ht="13.2" customHeight="1" spans="1:6">
      <c r="A348" s="108">
        <v>2120501</v>
      </c>
      <c r="B348" s="108" t="s">
        <v>358</v>
      </c>
      <c r="C348" s="39">
        <v>2394</v>
      </c>
      <c r="D348" s="76">
        <v>1195.6274</v>
      </c>
      <c r="E348" s="56">
        <v>2207</v>
      </c>
      <c r="F348" s="126">
        <f t="shared" si="6"/>
        <v>1.8458927923532</v>
      </c>
    </row>
    <row r="349" s="118" customFormat="1" ht="13.2" customHeight="1" spans="1:6">
      <c r="A349" s="108">
        <v>21299</v>
      </c>
      <c r="B349" s="108" t="s">
        <v>359</v>
      </c>
      <c r="C349" s="39"/>
      <c r="D349" s="76"/>
      <c r="E349" s="56">
        <v>619</v>
      </c>
      <c r="F349" s="126"/>
    </row>
    <row r="350" s="118" customFormat="1" ht="13.2" customHeight="1" spans="1:6">
      <c r="A350" s="108">
        <v>2129901</v>
      </c>
      <c r="B350" s="108" t="s">
        <v>359</v>
      </c>
      <c r="C350" s="39"/>
      <c r="D350" s="76"/>
      <c r="E350" s="56">
        <v>619</v>
      </c>
      <c r="F350" s="126"/>
    </row>
    <row r="351" s="118" customFormat="1" ht="13.2" customHeight="1" spans="1:6">
      <c r="A351" s="108">
        <v>213</v>
      </c>
      <c r="B351" s="108" t="s">
        <v>360</v>
      </c>
      <c r="C351" s="39">
        <v>3507</v>
      </c>
      <c r="D351" s="76">
        <v>7704.606377</v>
      </c>
      <c r="E351" s="127">
        <f>SUM(E352,E364,E374,E384,E387,E390)</f>
        <v>3063</v>
      </c>
      <c r="F351" s="126">
        <f t="shared" ref="F351:F384" si="7">IF(E351="","",E351/D351)</f>
        <v>0.397554378526559</v>
      </c>
    </row>
    <row r="352" s="118" customFormat="1" ht="13.2" customHeight="1" spans="1:6">
      <c r="A352" s="108">
        <v>21301</v>
      </c>
      <c r="B352" s="108" t="s">
        <v>481</v>
      </c>
      <c r="C352" s="39">
        <v>2145</v>
      </c>
      <c r="D352" s="76">
        <v>6400.059586</v>
      </c>
      <c r="E352" s="56">
        <v>2339</v>
      </c>
      <c r="F352" s="126">
        <f t="shared" si="7"/>
        <v>0.365465347403408</v>
      </c>
    </row>
    <row r="353" s="118" customFormat="1" ht="13.2" customHeight="1" spans="1:6">
      <c r="A353" s="108">
        <v>2130101</v>
      </c>
      <c r="B353" s="108" t="s">
        <v>97</v>
      </c>
      <c r="C353" s="39">
        <v>543</v>
      </c>
      <c r="D353" s="76">
        <v>601.470386</v>
      </c>
      <c r="E353" s="56">
        <v>665</v>
      </c>
      <c r="F353" s="126">
        <f t="shared" si="7"/>
        <v>1.10562384363176</v>
      </c>
    </row>
    <row r="354" s="118" customFormat="1" ht="13.2" customHeight="1" spans="1:6">
      <c r="A354" s="108">
        <v>2130102</v>
      </c>
      <c r="B354" s="108" t="s">
        <v>98</v>
      </c>
      <c r="C354" s="39">
        <v>72</v>
      </c>
      <c r="D354" s="76">
        <v>34.8112</v>
      </c>
      <c r="E354" s="56">
        <v>32</v>
      </c>
      <c r="F354" s="126">
        <f t="shared" si="7"/>
        <v>0.91924438111872</v>
      </c>
    </row>
    <row r="355" s="118" customFormat="1" ht="13.2" customHeight="1" spans="1:6">
      <c r="A355" s="108">
        <v>2130106</v>
      </c>
      <c r="B355" s="108" t="s">
        <v>362</v>
      </c>
      <c r="C355" s="39">
        <v>1</v>
      </c>
      <c r="D355" s="76">
        <v>164.5292</v>
      </c>
      <c r="E355" s="56">
        <v>50</v>
      </c>
      <c r="F355" s="126">
        <f t="shared" si="7"/>
        <v>0.303897423679201</v>
      </c>
    </row>
    <row r="356" s="118" customFormat="1" ht="13.2" customHeight="1" spans="1:6">
      <c r="A356" s="108">
        <v>2130108</v>
      </c>
      <c r="B356" s="108" t="s">
        <v>363</v>
      </c>
      <c r="C356" s="39">
        <v>39</v>
      </c>
      <c r="D356" s="76">
        <v>165.263</v>
      </c>
      <c r="E356" s="56">
        <v>160</v>
      </c>
      <c r="F356" s="126">
        <f t="shared" si="7"/>
        <v>0.968153791229737</v>
      </c>
    </row>
    <row r="357" s="118" customFormat="1" ht="13.2" customHeight="1" spans="1:6">
      <c r="A357" s="108">
        <v>2130109</v>
      </c>
      <c r="B357" s="108" t="s">
        <v>364</v>
      </c>
      <c r="C357" s="39">
        <v>2</v>
      </c>
      <c r="D357" s="76">
        <v>4</v>
      </c>
      <c r="E357" s="56">
        <v>4</v>
      </c>
      <c r="F357" s="126">
        <f t="shared" si="7"/>
        <v>1</v>
      </c>
    </row>
    <row r="358" s="118" customFormat="1" ht="13.2" customHeight="1" spans="1:6">
      <c r="A358" s="108">
        <v>2130122</v>
      </c>
      <c r="B358" s="108" t="s">
        <v>482</v>
      </c>
      <c r="C358" s="39">
        <v>67</v>
      </c>
      <c r="D358" s="76">
        <v>248</v>
      </c>
      <c r="E358" s="56">
        <v>148</v>
      </c>
      <c r="F358" s="126">
        <f t="shared" si="7"/>
        <v>0.596774193548387</v>
      </c>
    </row>
    <row r="359" s="118" customFormat="1" ht="13.2" customHeight="1" spans="1:6">
      <c r="A359" s="108">
        <v>2130124</v>
      </c>
      <c r="B359" s="108" t="s">
        <v>483</v>
      </c>
      <c r="C359" s="39">
        <v>7</v>
      </c>
      <c r="D359" s="76">
        <v>0.9385</v>
      </c>
      <c r="E359" s="56">
        <v>1</v>
      </c>
      <c r="F359" s="126">
        <f t="shared" si="7"/>
        <v>1.06553010122536</v>
      </c>
    </row>
    <row r="360" s="118" customFormat="1" ht="13.2" customHeight="1" spans="1:6">
      <c r="A360" s="108">
        <v>2130126</v>
      </c>
      <c r="B360" s="108" t="s">
        <v>484</v>
      </c>
      <c r="C360" s="39">
        <v>1402</v>
      </c>
      <c r="D360" s="76">
        <v>611.6173</v>
      </c>
      <c r="E360" s="56">
        <v>561</v>
      </c>
      <c r="F360" s="126">
        <f t="shared" si="7"/>
        <v>0.91724024156936</v>
      </c>
    </row>
    <row r="361" s="118" customFormat="1" ht="13.2" customHeight="1" spans="1:6">
      <c r="A361" s="108">
        <v>2130135</v>
      </c>
      <c r="B361" s="108" t="s">
        <v>368</v>
      </c>
      <c r="C361" s="39"/>
      <c r="D361" s="76">
        <v>210.2</v>
      </c>
      <c r="E361" s="56">
        <v>10</v>
      </c>
      <c r="F361" s="126">
        <f t="shared" si="7"/>
        <v>0.0475737392959087</v>
      </c>
    </row>
    <row r="362" s="118" customFormat="1" ht="13.2" customHeight="1" spans="1:6">
      <c r="A362" s="108">
        <v>2130152</v>
      </c>
      <c r="B362" s="108" t="s">
        <v>485</v>
      </c>
      <c r="C362" s="39"/>
      <c r="D362" s="76">
        <v>23.32</v>
      </c>
      <c r="E362" s="56"/>
      <c r="F362" s="126" t="str">
        <f t="shared" si="7"/>
        <v/>
      </c>
    </row>
    <row r="363" s="118" customFormat="1" ht="13.2" customHeight="1" spans="1:6">
      <c r="A363" s="108">
        <v>2130199</v>
      </c>
      <c r="B363" s="108" t="s">
        <v>486</v>
      </c>
      <c r="C363" s="39">
        <v>12</v>
      </c>
      <c r="D363" s="76">
        <v>4335.91</v>
      </c>
      <c r="E363" s="56">
        <v>708</v>
      </c>
      <c r="F363" s="126">
        <f t="shared" si="7"/>
        <v>0.163287522111852</v>
      </c>
    </row>
    <row r="364" s="118" customFormat="1" ht="13.2" customHeight="1" spans="1:6">
      <c r="A364" s="108">
        <v>21302</v>
      </c>
      <c r="B364" s="108" t="s">
        <v>487</v>
      </c>
      <c r="C364" s="39">
        <v>471</v>
      </c>
      <c r="D364" s="76">
        <v>281.686617</v>
      </c>
      <c r="E364" s="56">
        <v>158</v>
      </c>
      <c r="F364" s="126">
        <f t="shared" si="7"/>
        <v>0.560907016750462</v>
      </c>
    </row>
    <row r="365" s="118" customFormat="1" ht="13.2" customHeight="1" spans="1:6">
      <c r="A365" s="108">
        <v>2130201</v>
      </c>
      <c r="B365" s="108" t="s">
        <v>97</v>
      </c>
      <c r="C365" s="39">
        <v>29</v>
      </c>
      <c r="D365" s="76">
        <v>28.266551</v>
      </c>
      <c r="E365" s="56">
        <v>31</v>
      </c>
      <c r="F365" s="126">
        <f t="shared" si="7"/>
        <v>1.0967026008939</v>
      </c>
    </row>
    <row r="366" s="118" customFormat="1" ht="13.2" customHeight="1" spans="1:6">
      <c r="A366" s="108">
        <v>2130202</v>
      </c>
      <c r="B366" s="108" t="s">
        <v>98</v>
      </c>
      <c r="C366" s="39">
        <v>2</v>
      </c>
      <c r="D366" s="76">
        <v>2</v>
      </c>
      <c r="E366" s="56">
        <v>2</v>
      </c>
      <c r="F366" s="126">
        <f t="shared" si="7"/>
        <v>1</v>
      </c>
    </row>
    <row r="367" s="118" customFormat="1" ht="13.2" customHeight="1" spans="1:6">
      <c r="A367" s="108">
        <v>2130205</v>
      </c>
      <c r="B367" s="108" t="s">
        <v>488</v>
      </c>
      <c r="C367" s="39">
        <v>365</v>
      </c>
      <c r="D367" s="76">
        <v>63.722566</v>
      </c>
      <c r="E367" s="56">
        <v>54</v>
      </c>
      <c r="F367" s="126">
        <f t="shared" si="7"/>
        <v>0.847423501432758</v>
      </c>
    </row>
    <row r="368" s="118" customFormat="1" ht="13.2" customHeight="1" spans="1:6">
      <c r="A368" s="108">
        <v>2130207</v>
      </c>
      <c r="B368" s="108" t="s">
        <v>372</v>
      </c>
      <c r="C368" s="39">
        <v>27</v>
      </c>
      <c r="D368" s="76">
        <v>9.64</v>
      </c>
      <c r="E368" s="56">
        <v>10</v>
      </c>
      <c r="F368" s="126">
        <f t="shared" si="7"/>
        <v>1.03734439834025</v>
      </c>
    </row>
    <row r="369" s="118" customFormat="1" ht="13.2" customHeight="1" spans="1:6">
      <c r="A369" s="108">
        <v>2130209</v>
      </c>
      <c r="B369" s="108" t="s">
        <v>373</v>
      </c>
      <c r="C369" s="39">
        <v>10</v>
      </c>
      <c r="D369" s="76">
        <v>9.68</v>
      </c>
      <c r="E369" s="56">
        <v>10</v>
      </c>
      <c r="F369" s="126">
        <f t="shared" si="7"/>
        <v>1.03305785123967</v>
      </c>
    </row>
    <row r="370" s="118" customFormat="1" ht="13.2" customHeight="1" spans="1:6">
      <c r="A370" s="108">
        <v>2130211</v>
      </c>
      <c r="B370" s="108" t="s">
        <v>374</v>
      </c>
      <c r="C370" s="39"/>
      <c r="D370" s="76">
        <v>25.2</v>
      </c>
      <c r="E370" s="56">
        <v>25</v>
      </c>
      <c r="F370" s="126">
        <f t="shared" si="7"/>
        <v>0.992063492063492</v>
      </c>
    </row>
    <row r="371" s="118" customFormat="1" ht="13.2" customHeight="1" spans="1:6">
      <c r="A371" s="108">
        <v>2130221</v>
      </c>
      <c r="B371" s="108" t="s">
        <v>489</v>
      </c>
      <c r="C371" s="39"/>
      <c r="D371" s="76">
        <v>120</v>
      </c>
      <c r="E371" s="56">
        <v>0</v>
      </c>
      <c r="F371" s="126">
        <f t="shared" si="7"/>
        <v>0</v>
      </c>
    </row>
    <row r="372" s="118" customFormat="1" ht="13.2" customHeight="1" spans="1:6">
      <c r="A372" s="108">
        <v>2130234</v>
      </c>
      <c r="B372" s="108" t="s">
        <v>490</v>
      </c>
      <c r="C372" s="39">
        <v>22</v>
      </c>
      <c r="D372" s="76">
        <v>11.8775</v>
      </c>
      <c r="E372" s="56">
        <v>12</v>
      </c>
      <c r="F372" s="126">
        <f t="shared" si="7"/>
        <v>1.01031361818565</v>
      </c>
    </row>
    <row r="373" s="118" customFormat="1" ht="13.2" customHeight="1" spans="1:6">
      <c r="A373" s="108">
        <v>2130299</v>
      </c>
      <c r="B373" s="108" t="s">
        <v>376</v>
      </c>
      <c r="C373" s="39">
        <v>16</v>
      </c>
      <c r="D373" s="76">
        <v>11.3</v>
      </c>
      <c r="E373" s="56">
        <v>14</v>
      </c>
      <c r="F373" s="126">
        <f t="shared" si="7"/>
        <v>1.23893805309735</v>
      </c>
    </row>
    <row r="374" s="118" customFormat="1" ht="13.2" customHeight="1" spans="1:6">
      <c r="A374" s="108">
        <v>21303</v>
      </c>
      <c r="B374" s="108" t="s">
        <v>377</v>
      </c>
      <c r="C374" s="39">
        <v>473</v>
      </c>
      <c r="D374" s="76">
        <v>598.446024</v>
      </c>
      <c r="E374" s="56">
        <v>402</v>
      </c>
      <c r="F374" s="126">
        <f t="shared" si="7"/>
        <v>0.671739779158429</v>
      </c>
    </row>
    <row r="375" s="118" customFormat="1" ht="13.2" customHeight="1" spans="1:6">
      <c r="A375" s="108">
        <v>2130302</v>
      </c>
      <c r="B375" s="108" t="s">
        <v>98</v>
      </c>
      <c r="C375" s="39">
        <v>2</v>
      </c>
      <c r="D375" s="76">
        <v>1.5</v>
      </c>
      <c r="E375" s="56">
        <v>0</v>
      </c>
      <c r="F375" s="126">
        <f t="shared" si="7"/>
        <v>0</v>
      </c>
    </row>
    <row r="376" s="118" customFormat="1" ht="13.2" customHeight="1" spans="1:6">
      <c r="A376" s="108">
        <v>2130305</v>
      </c>
      <c r="B376" s="108" t="s">
        <v>491</v>
      </c>
      <c r="C376" s="39">
        <v>190</v>
      </c>
      <c r="D376" s="76">
        <v>80</v>
      </c>
      <c r="E376" s="56">
        <v>0</v>
      </c>
      <c r="F376" s="126">
        <f t="shared" si="7"/>
        <v>0</v>
      </c>
    </row>
    <row r="377" s="118" customFormat="1" ht="13.2" customHeight="1" spans="1:6">
      <c r="A377" s="108">
        <v>2130306</v>
      </c>
      <c r="B377" s="108" t="s">
        <v>378</v>
      </c>
      <c r="C377" s="39"/>
      <c r="D377" s="76">
        <v>17</v>
      </c>
      <c r="E377" s="56">
        <v>17</v>
      </c>
      <c r="F377" s="126">
        <f t="shared" si="7"/>
        <v>1</v>
      </c>
    </row>
    <row r="378" s="118" customFormat="1" ht="13.2" customHeight="1" spans="1:6">
      <c r="A378" s="108">
        <v>2130310</v>
      </c>
      <c r="B378" s="108" t="s">
        <v>379</v>
      </c>
      <c r="C378" s="39">
        <v>52</v>
      </c>
      <c r="D378" s="76">
        <v>68.551224</v>
      </c>
      <c r="E378" s="56">
        <v>74</v>
      </c>
      <c r="F378" s="126">
        <f t="shared" si="7"/>
        <v>1.07948473684438</v>
      </c>
    </row>
    <row r="379" s="118" customFormat="1" ht="13.2" customHeight="1" spans="1:6">
      <c r="A379" s="108">
        <v>2130311</v>
      </c>
      <c r="B379" s="108" t="s">
        <v>380</v>
      </c>
      <c r="C379" s="39">
        <v>20</v>
      </c>
      <c r="D379" s="76">
        <v>65</v>
      </c>
      <c r="E379" s="56">
        <v>63</v>
      </c>
      <c r="F379" s="126">
        <f t="shared" si="7"/>
        <v>0.969230769230769</v>
      </c>
    </row>
    <row r="380" s="118" customFormat="1" ht="13.2" customHeight="1" spans="1:6">
      <c r="A380" s="108">
        <v>2130314</v>
      </c>
      <c r="B380" s="108" t="s">
        <v>381</v>
      </c>
      <c r="C380" s="39">
        <v>30</v>
      </c>
      <c r="D380" s="76">
        <v>95.2201</v>
      </c>
      <c r="E380" s="56">
        <v>33</v>
      </c>
      <c r="F380" s="126">
        <f t="shared" si="7"/>
        <v>0.346565483548116</v>
      </c>
    </row>
    <row r="381" s="118" customFormat="1" ht="13.2" customHeight="1" spans="1:6">
      <c r="A381" s="108">
        <v>2130316</v>
      </c>
      <c r="B381" s="108" t="s">
        <v>492</v>
      </c>
      <c r="C381" s="39">
        <v>1</v>
      </c>
      <c r="D381" s="76">
        <v>13.3347</v>
      </c>
      <c r="E381" s="56">
        <v>13</v>
      </c>
      <c r="F381" s="126">
        <f t="shared" si="7"/>
        <v>0.974900072742544</v>
      </c>
    </row>
    <row r="382" s="118" customFormat="1" ht="13.2" customHeight="1" spans="1:6">
      <c r="A382" s="108">
        <v>2130335</v>
      </c>
      <c r="B382" s="108" t="s">
        <v>383</v>
      </c>
      <c r="C382" s="39">
        <v>178</v>
      </c>
      <c r="D382" s="76">
        <v>258</v>
      </c>
      <c r="E382" s="56">
        <v>198</v>
      </c>
      <c r="F382" s="126">
        <f t="shared" si="7"/>
        <v>0.767441860465116</v>
      </c>
    </row>
    <row r="383" s="118" customFormat="1" ht="13.2" customHeight="1" spans="1:6">
      <c r="A383" s="108">
        <v>2130399</v>
      </c>
      <c r="B383" s="108" t="s">
        <v>384</v>
      </c>
      <c r="C383" s="39">
        <v>0</v>
      </c>
      <c r="D383" s="76">
        <v>-0.159999999999968</v>
      </c>
      <c r="E383" s="56">
        <v>4</v>
      </c>
      <c r="F383" s="126">
        <f t="shared" si="7"/>
        <v>-25.000000000005</v>
      </c>
    </row>
    <row r="384" s="118" customFormat="1" ht="13.2" customHeight="1" spans="1:6">
      <c r="A384" s="108">
        <v>21307</v>
      </c>
      <c r="B384" s="108" t="s">
        <v>385</v>
      </c>
      <c r="C384" s="39">
        <v>398</v>
      </c>
      <c r="D384" s="76">
        <v>245</v>
      </c>
      <c r="E384" s="56">
        <v>51</v>
      </c>
      <c r="F384" s="126">
        <f t="shared" si="7"/>
        <v>0.208163265306122</v>
      </c>
    </row>
    <row r="385" s="118" customFormat="1" ht="13.2" customHeight="1" spans="1:6">
      <c r="A385" s="108">
        <v>2130701</v>
      </c>
      <c r="B385" s="108" t="s">
        <v>386</v>
      </c>
      <c r="C385" s="39">
        <v>383</v>
      </c>
      <c r="D385" s="76"/>
      <c r="E385" s="56">
        <v>0</v>
      </c>
      <c r="F385" s="126"/>
    </row>
    <row r="386" s="118" customFormat="1" ht="13.2" customHeight="1" spans="1:6">
      <c r="A386" s="108">
        <v>2130799</v>
      </c>
      <c r="B386" s="108" t="s">
        <v>389</v>
      </c>
      <c r="C386" s="39">
        <v>15</v>
      </c>
      <c r="D386" s="76">
        <v>245</v>
      </c>
      <c r="E386" s="56">
        <v>51</v>
      </c>
      <c r="F386" s="126">
        <f t="shared" ref="F386:F424" si="8">IF(E386="","",E386/D386)</f>
        <v>0.208163265306122</v>
      </c>
    </row>
    <row r="387" s="118" customFormat="1" ht="13.2" customHeight="1" spans="1:6">
      <c r="A387" s="108">
        <v>21308</v>
      </c>
      <c r="B387" s="108" t="s">
        <v>390</v>
      </c>
      <c r="C387" s="39">
        <v>20</v>
      </c>
      <c r="D387" s="76">
        <v>121.41415</v>
      </c>
      <c r="E387" s="56">
        <v>113</v>
      </c>
      <c r="F387" s="126">
        <f t="shared" si="8"/>
        <v>0.930698769459738</v>
      </c>
    </row>
    <row r="388" s="118" customFormat="1" ht="13.2" customHeight="1" spans="1:6">
      <c r="A388" s="108">
        <v>2130803</v>
      </c>
      <c r="B388" s="108" t="s">
        <v>391</v>
      </c>
      <c r="C388" s="39">
        <v>10</v>
      </c>
      <c r="D388" s="76">
        <v>115.24415</v>
      </c>
      <c r="E388" s="56">
        <v>104</v>
      </c>
      <c r="F388" s="126">
        <f t="shared" si="8"/>
        <v>0.902431923876396</v>
      </c>
    </row>
    <row r="389" s="118" customFormat="1" ht="13.2" customHeight="1" spans="1:6">
      <c r="A389" s="108">
        <v>2130804</v>
      </c>
      <c r="B389" s="108" t="s">
        <v>493</v>
      </c>
      <c r="C389" s="39">
        <v>10</v>
      </c>
      <c r="D389" s="76">
        <v>6.17</v>
      </c>
      <c r="E389" s="56">
        <v>9</v>
      </c>
      <c r="F389" s="126">
        <f t="shared" si="8"/>
        <v>1.45867098865478</v>
      </c>
    </row>
    <row r="390" s="118" customFormat="1" ht="13.2" customHeight="1" spans="1:6">
      <c r="A390" s="108">
        <v>21399</v>
      </c>
      <c r="B390" s="108" t="s">
        <v>393</v>
      </c>
      <c r="C390" s="39">
        <v>0</v>
      </c>
      <c r="D390" s="76">
        <v>58</v>
      </c>
      <c r="E390" s="56">
        <v>0</v>
      </c>
      <c r="F390" s="126">
        <f t="shared" si="8"/>
        <v>0</v>
      </c>
    </row>
    <row r="391" s="118" customFormat="1" ht="13.2" customHeight="1" spans="1:6">
      <c r="A391" s="108">
        <v>2139999</v>
      </c>
      <c r="B391" s="108" t="s">
        <v>393</v>
      </c>
      <c r="C391" s="39">
        <v>0</v>
      </c>
      <c r="D391" s="76">
        <v>58</v>
      </c>
      <c r="E391" s="56">
        <v>0</v>
      </c>
      <c r="F391" s="126">
        <f t="shared" si="8"/>
        <v>0</v>
      </c>
    </row>
    <row r="392" s="118" customFormat="1" ht="13.2" customHeight="1" spans="1:6">
      <c r="A392" s="108">
        <v>214</v>
      </c>
      <c r="B392" s="108" t="s">
        <v>394</v>
      </c>
      <c r="C392" s="39">
        <v>2110</v>
      </c>
      <c r="D392" s="76">
        <v>4517.750665</v>
      </c>
      <c r="E392" s="56">
        <v>4678</v>
      </c>
      <c r="F392" s="126">
        <f t="shared" si="8"/>
        <v>1.03547104452698</v>
      </c>
    </row>
    <row r="393" s="118" customFormat="1" ht="13.2" customHeight="1" spans="1:6">
      <c r="A393" s="108">
        <v>21401</v>
      </c>
      <c r="B393" s="108" t="s">
        <v>395</v>
      </c>
      <c r="C393" s="39">
        <v>2110</v>
      </c>
      <c r="D393" s="76">
        <v>4441.790665</v>
      </c>
      <c r="E393" s="56">
        <v>4602</v>
      </c>
      <c r="F393" s="126">
        <f t="shared" si="8"/>
        <v>1.03606863697166</v>
      </c>
    </row>
    <row r="394" s="118" customFormat="1" ht="13.2" customHeight="1" spans="1:6">
      <c r="A394" s="108">
        <v>2140101</v>
      </c>
      <c r="B394" s="108" t="s">
        <v>97</v>
      </c>
      <c r="C394" s="39">
        <v>718</v>
      </c>
      <c r="D394" s="76">
        <v>943.253506</v>
      </c>
      <c r="E394" s="56">
        <v>829</v>
      </c>
      <c r="F394" s="126">
        <f t="shared" si="8"/>
        <v>0.87887295910035</v>
      </c>
    </row>
    <row r="395" s="118" customFormat="1" ht="13.2" customHeight="1" spans="1:6">
      <c r="A395" s="108">
        <v>2140102</v>
      </c>
      <c r="B395" s="108" t="s">
        <v>98</v>
      </c>
      <c r="C395" s="39">
        <v>206</v>
      </c>
      <c r="D395" s="76">
        <v>74.107159</v>
      </c>
      <c r="E395" s="56">
        <v>70</v>
      </c>
      <c r="F395" s="126">
        <f t="shared" si="8"/>
        <v>0.944578107494311</v>
      </c>
    </row>
    <row r="396" s="118" customFormat="1" ht="13.2" customHeight="1" spans="1:6">
      <c r="A396" s="108">
        <v>2140104</v>
      </c>
      <c r="B396" s="108" t="s">
        <v>396</v>
      </c>
      <c r="C396" s="39">
        <v>900</v>
      </c>
      <c r="D396" s="76">
        <v>2260</v>
      </c>
      <c r="E396" s="56">
        <v>1140</v>
      </c>
      <c r="F396" s="126">
        <f t="shared" si="8"/>
        <v>0.504424778761062</v>
      </c>
    </row>
    <row r="397" s="118" customFormat="1" ht="13.2" customHeight="1" spans="1:6">
      <c r="A397" s="108">
        <v>2140106</v>
      </c>
      <c r="B397" s="108" t="s">
        <v>397</v>
      </c>
      <c r="C397" s="39">
        <v>266</v>
      </c>
      <c r="D397" s="76">
        <v>1144.43</v>
      </c>
      <c r="E397" s="56">
        <v>2543</v>
      </c>
      <c r="F397" s="126">
        <f t="shared" si="8"/>
        <v>2.22206688045577</v>
      </c>
    </row>
    <row r="398" s="118" customFormat="1" ht="13.2" customHeight="1" spans="1:6">
      <c r="A398" s="108">
        <v>2140112</v>
      </c>
      <c r="B398" s="108" t="s">
        <v>398</v>
      </c>
      <c r="C398" s="39">
        <v>20</v>
      </c>
      <c r="D398" s="76">
        <v>20</v>
      </c>
      <c r="E398" s="56">
        <v>20</v>
      </c>
      <c r="F398" s="126">
        <f t="shared" si="8"/>
        <v>1</v>
      </c>
    </row>
    <row r="399" s="118" customFormat="1" ht="13.2" customHeight="1" spans="1:6">
      <c r="A399" s="108">
        <v>21404</v>
      </c>
      <c r="B399" s="108" t="s">
        <v>399</v>
      </c>
      <c r="C399" s="39">
        <v>0</v>
      </c>
      <c r="D399" s="76">
        <v>75.96</v>
      </c>
      <c r="E399" s="56">
        <v>76</v>
      </c>
      <c r="F399" s="126">
        <f t="shared" si="8"/>
        <v>1.00052659294365</v>
      </c>
    </row>
    <row r="400" s="118" customFormat="1" ht="13.2" customHeight="1" spans="1:6">
      <c r="A400" s="108">
        <v>2140402</v>
      </c>
      <c r="B400" s="108" t="s">
        <v>400</v>
      </c>
      <c r="C400" s="39"/>
      <c r="D400" s="76">
        <v>10.72</v>
      </c>
      <c r="E400" s="56">
        <v>11</v>
      </c>
      <c r="F400" s="126">
        <f t="shared" si="8"/>
        <v>1.02611940298507</v>
      </c>
    </row>
    <row r="401" s="118" customFormat="1" ht="13.2" customHeight="1" spans="1:6">
      <c r="A401" s="108">
        <v>2140403</v>
      </c>
      <c r="B401" s="108" t="s">
        <v>401</v>
      </c>
      <c r="C401" s="39"/>
      <c r="D401" s="76">
        <v>65.24</v>
      </c>
      <c r="E401" s="56">
        <v>65</v>
      </c>
      <c r="F401" s="126">
        <f t="shared" si="8"/>
        <v>0.996321275291232</v>
      </c>
    </row>
    <row r="402" s="118" customFormat="1" ht="13.2" customHeight="1" spans="1:6">
      <c r="A402" s="108">
        <v>215</v>
      </c>
      <c r="B402" s="108" t="s">
        <v>494</v>
      </c>
      <c r="C402" s="39">
        <v>593</v>
      </c>
      <c r="D402" s="76">
        <v>1028.012324</v>
      </c>
      <c r="E402" s="127">
        <v>1020</v>
      </c>
      <c r="F402" s="126">
        <f t="shared" si="8"/>
        <v>0.992206003942809</v>
      </c>
    </row>
    <row r="403" s="118" customFormat="1" ht="13.2" customHeight="1" spans="1:6">
      <c r="A403" s="108">
        <v>21501</v>
      </c>
      <c r="B403" s="108" t="s">
        <v>403</v>
      </c>
      <c r="C403" s="39">
        <v>7</v>
      </c>
      <c r="D403" s="76">
        <v>7</v>
      </c>
      <c r="E403" s="56">
        <v>7</v>
      </c>
      <c r="F403" s="126">
        <f t="shared" si="8"/>
        <v>1</v>
      </c>
    </row>
    <row r="404" s="118" customFormat="1" ht="13.2" customHeight="1" spans="1:6">
      <c r="A404" s="108">
        <v>2150102</v>
      </c>
      <c r="B404" s="108" t="s">
        <v>98</v>
      </c>
      <c r="C404" s="39">
        <v>7</v>
      </c>
      <c r="D404" s="76">
        <v>7</v>
      </c>
      <c r="E404" s="56">
        <v>7</v>
      </c>
      <c r="F404" s="126">
        <f t="shared" si="8"/>
        <v>1</v>
      </c>
    </row>
    <row r="405" s="118" customFormat="1" ht="13.2" customHeight="1" spans="1:6">
      <c r="A405" s="108">
        <v>21502</v>
      </c>
      <c r="B405" s="108" t="s">
        <v>404</v>
      </c>
      <c r="C405" s="39">
        <v>0</v>
      </c>
      <c r="D405" s="76">
        <v>800</v>
      </c>
      <c r="E405" s="56">
        <v>800</v>
      </c>
      <c r="F405" s="126">
        <f t="shared" si="8"/>
        <v>1</v>
      </c>
    </row>
    <row r="406" s="118" customFormat="1" ht="13.2" customHeight="1" spans="1:6">
      <c r="A406" s="108">
        <v>2150299</v>
      </c>
      <c r="B406" s="108" t="s">
        <v>405</v>
      </c>
      <c r="C406" s="39"/>
      <c r="D406" s="76">
        <v>800</v>
      </c>
      <c r="E406" s="56">
        <v>800</v>
      </c>
      <c r="F406" s="126">
        <f t="shared" si="8"/>
        <v>1</v>
      </c>
    </row>
    <row r="407" s="118" customFormat="1" ht="13.2" customHeight="1" spans="1:6">
      <c r="A407" s="108">
        <v>21505</v>
      </c>
      <c r="B407" s="108" t="s">
        <v>407</v>
      </c>
      <c r="C407" s="39">
        <v>178</v>
      </c>
      <c r="D407" s="76">
        <v>192.512324</v>
      </c>
      <c r="E407" s="56">
        <v>184</v>
      </c>
      <c r="F407" s="126">
        <f t="shared" si="8"/>
        <v>0.955782965873915</v>
      </c>
    </row>
    <row r="408" s="118" customFormat="1" ht="13.2" customHeight="1" spans="1:6">
      <c r="A408" s="108">
        <v>2150501</v>
      </c>
      <c r="B408" s="108" t="s">
        <v>97</v>
      </c>
      <c r="C408" s="39">
        <v>131</v>
      </c>
      <c r="D408" s="76">
        <v>130.712324</v>
      </c>
      <c r="E408" s="56">
        <v>132</v>
      </c>
      <c r="F408" s="126">
        <f t="shared" si="8"/>
        <v>1.00985122106772</v>
      </c>
    </row>
    <row r="409" s="118" customFormat="1" ht="13.2" customHeight="1" spans="1:6">
      <c r="A409" s="108">
        <v>2150502</v>
      </c>
      <c r="B409" s="108" t="s">
        <v>98</v>
      </c>
      <c r="C409" s="39">
        <v>47</v>
      </c>
      <c r="D409" s="76">
        <v>61.8</v>
      </c>
      <c r="E409" s="56">
        <v>52</v>
      </c>
      <c r="F409" s="126">
        <f t="shared" si="8"/>
        <v>0.841423948220065</v>
      </c>
    </row>
    <row r="410" s="118" customFormat="1" ht="13.2" customHeight="1" spans="1:6">
      <c r="A410" s="108">
        <v>21508</v>
      </c>
      <c r="B410" s="108" t="s">
        <v>410</v>
      </c>
      <c r="C410" s="39">
        <v>408</v>
      </c>
      <c r="D410" s="76">
        <v>28.5</v>
      </c>
      <c r="E410" s="56">
        <v>29</v>
      </c>
      <c r="F410" s="126">
        <f t="shared" si="8"/>
        <v>1.01754385964912</v>
      </c>
    </row>
    <row r="411" s="118" customFormat="1" ht="13.2" customHeight="1" spans="1:6">
      <c r="A411" s="108">
        <v>2150802</v>
      </c>
      <c r="B411" s="108" t="s">
        <v>98</v>
      </c>
      <c r="C411" s="39">
        <v>9</v>
      </c>
      <c r="D411" s="76">
        <v>8.5</v>
      </c>
      <c r="E411" s="56">
        <v>9</v>
      </c>
      <c r="F411" s="126">
        <f t="shared" si="8"/>
        <v>1.05882352941176</v>
      </c>
    </row>
    <row r="412" s="118" customFormat="1" ht="13.2" customHeight="1" spans="1:6">
      <c r="A412" s="108">
        <v>2150805</v>
      </c>
      <c r="B412" s="108" t="s">
        <v>411</v>
      </c>
      <c r="C412" s="39">
        <v>399</v>
      </c>
      <c r="D412" s="76">
        <v>20</v>
      </c>
      <c r="E412" s="56">
        <v>20</v>
      </c>
      <c r="F412" s="126">
        <f t="shared" si="8"/>
        <v>1</v>
      </c>
    </row>
    <row r="413" s="118" customFormat="1" ht="13.2" customHeight="1" spans="1:6">
      <c r="A413" s="108">
        <v>216</v>
      </c>
      <c r="B413" s="108" t="s">
        <v>412</v>
      </c>
      <c r="C413" s="39">
        <v>162</v>
      </c>
      <c r="D413" s="76">
        <v>129.73067</v>
      </c>
      <c r="E413" s="127">
        <v>130</v>
      </c>
      <c r="F413" s="126">
        <f t="shared" si="8"/>
        <v>1.00207607036948</v>
      </c>
    </row>
    <row r="414" s="118" customFormat="1" ht="13.2" customHeight="1" spans="1:6">
      <c r="A414" s="108">
        <v>21602</v>
      </c>
      <c r="B414" s="108" t="s">
        <v>413</v>
      </c>
      <c r="C414" s="39">
        <v>112</v>
      </c>
      <c r="D414" s="76">
        <v>69.56067</v>
      </c>
      <c r="E414" s="56">
        <v>70</v>
      </c>
      <c r="F414" s="126">
        <f t="shared" si="8"/>
        <v>1.00631578160475</v>
      </c>
    </row>
    <row r="415" s="118" customFormat="1" ht="13.2" customHeight="1" spans="1:6">
      <c r="A415" s="108">
        <v>2160202</v>
      </c>
      <c r="B415" s="108" t="s">
        <v>98</v>
      </c>
      <c r="C415" s="39">
        <v>24</v>
      </c>
      <c r="D415" s="76">
        <v>12.21274</v>
      </c>
      <c r="E415" s="56">
        <v>12</v>
      </c>
      <c r="F415" s="126">
        <f t="shared" si="8"/>
        <v>0.982580485624029</v>
      </c>
    </row>
    <row r="416" s="118" customFormat="1" ht="13.2" customHeight="1" spans="1:6">
      <c r="A416" s="108">
        <v>2160250</v>
      </c>
      <c r="B416" s="108" t="s">
        <v>107</v>
      </c>
      <c r="C416" s="39">
        <v>88</v>
      </c>
      <c r="D416" s="76">
        <v>44.34793</v>
      </c>
      <c r="E416" s="56">
        <v>45</v>
      </c>
      <c r="F416" s="126">
        <f t="shared" si="8"/>
        <v>1.01470350476336</v>
      </c>
    </row>
    <row r="417" s="118" customFormat="1" ht="13.2" customHeight="1" spans="1:6">
      <c r="A417" s="108">
        <v>2160299</v>
      </c>
      <c r="B417" s="108" t="s">
        <v>414</v>
      </c>
      <c r="C417" s="39"/>
      <c r="D417" s="76">
        <v>13</v>
      </c>
      <c r="E417" s="56">
        <v>13</v>
      </c>
      <c r="F417" s="126">
        <f t="shared" si="8"/>
        <v>1</v>
      </c>
    </row>
    <row r="418" s="118" customFormat="1" ht="13.2" customHeight="1" spans="1:6">
      <c r="A418" s="108">
        <v>21606</v>
      </c>
      <c r="B418" s="108" t="s">
        <v>415</v>
      </c>
      <c r="C418" s="39">
        <v>50</v>
      </c>
      <c r="D418" s="76">
        <v>60.17</v>
      </c>
      <c r="E418" s="56">
        <v>60</v>
      </c>
      <c r="F418" s="126">
        <f t="shared" si="8"/>
        <v>0.997174671763337</v>
      </c>
    </row>
    <row r="419" s="118" customFormat="1" ht="13.2" customHeight="1" spans="1:6">
      <c r="A419" s="108">
        <v>2160699</v>
      </c>
      <c r="B419" s="108" t="s">
        <v>416</v>
      </c>
      <c r="C419" s="39">
        <v>50</v>
      </c>
      <c r="D419" s="76">
        <v>60.17</v>
      </c>
      <c r="E419" s="56">
        <v>60</v>
      </c>
      <c r="F419" s="126">
        <f t="shared" si="8"/>
        <v>0.997174671763337</v>
      </c>
    </row>
    <row r="420" s="118" customFormat="1" ht="13.2" customHeight="1" spans="1:6">
      <c r="A420" s="108">
        <v>220</v>
      </c>
      <c r="B420" s="108" t="s">
        <v>495</v>
      </c>
      <c r="C420" s="39">
        <v>251</v>
      </c>
      <c r="D420" s="76">
        <v>135.99767</v>
      </c>
      <c r="E420" s="56">
        <v>121</v>
      </c>
      <c r="F420" s="126">
        <f t="shared" si="8"/>
        <v>0.88972112536928</v>
      </c>
    </row>
    <row r="421" s="118" customFormat="1" ht="13.2" customHeight="1" spans="1:6">
      <c r="A421" s="108">
        <v>22001</v>
      </c>
      <c r="B421" s="108" t="s">
        <v>496</v>
      </c>
      <c r="C421" s="39">
        <v>246</v>
      </c>
      <c r="D421" s="76">
        <v>135.99767</v>
      </c>
      <c r="E421" s="56">
        <v>121</v>
      </c>
      <c r="F421" s="126">
        <f t="shared" si="8"/>
        <v>0.88972112536928</v>
      </c>
    </row>
    <row r="422" s="118" customFormat="1" ht="13.2" customHeight="1" spans="1:6">
      <c r="A422" s="108">
        <v>2200101</v>
      </c>
      <c r="B422" s="108" t="s">
        <v>97</v>
      </c>
      <c r="C422" s="39"/>
      <c r="D422" s="76">
        <v>36.4</v>
      </c>
      <c r="E422" s="56">
        <v>36</v>
      </c>
      <c r="F422" s="126">
        <f t="shared" si="8"/>
        <v>0.989010989010989</v>
      </c>
    </row>
    <row r="423" s="118" customFormat="1" ht="13.2" customHeight="1" spans="1:6">
      <c r="A423" s="108">
        <v>2200102</v>
      </c>
      <c r="B423" s="108" t="s">
        <v>98</v>
      </c>
      <c r="C423" s="39">
        <v>135</v>
      </c>
      <c r="D423" s="76">
        <v>91.59767</v>
      </c>
      <c r="E423" s="56">
        <v>85</v>
      </c>
      <c r="F423" s="126">
        <f t="shared" si="8"/>
        <v>0.927971202760944</v>
      </c>
    </row>
    <row r="424" s="118" customFormat="1" ht="13.2" customHeight="1" spans="1:6">
      <c r="A424" s="108">
        <v>2200106</v>
      </c>
      <c r="B424" s="108" t="s">
        <v>497</v>
      </c>
      <c r="C424" s="39">
        <v>20</v>
      </c>
      <c r="D424" s="76">
        <v>8</v>
      </c>
      <c r="E424" s="56">
        <v>0</v>
      </c>
      <c r="F424" s="126">
        <f t="shared" si="8"/>
        <v>0</v>
      </c>
    </row>
    <row r="425" s="118" customFormat="1" ht="13.2" customHeight="1" spans="1:6">
      <c r="A425" s="108">
        <v>2200114</v>
      </c>
      <c r="B425" s="108" t="s">
        <v>498</v>
      </c>
      <c r="C425" s="39">
        <v>91</v>
      </c>
      <c r="D425" s="76">
        <v>0</v>
      </c>
      <c r="E425" s="56">
        <v>0</v>
      </c>
      <c r="F425" s="126"/>
    </row>
    <row r="426" s="118" customFormat="1" ht="13.2" customHeight="1" spans="1:6">
      <c r="A426" s="108">
        <v>22005</v>
      </c>
      <c r="B426" s="108" t="s">
        <v>499</v>
      </c>
      <c r="C426" s="39">
        <v>5</v>
      </c>
      <c r="D426" s="76">
        <v>0</v>
      </c>
      <c r="E426" s="56">
        <v>0</v>
      </c>
      <c r="F426" s="126"/>
    </row>
    <row r="427" s="118" customFormat="1" ht="13.2" customHeight="1" spans="1:6">
      <c r="A427" s="108">
        <v>2200502</v>
      </c>
      <c r="B427" s="108" t="s">
        <v>98</v>
      </c>
      <c r="C427" s="39">
        <v>5</v>
      </c>
      <c r="D427" s="76">
        <v>0</v>
      </c>
      <c r="E427" s="56">
        <v>0</v>
      </c>
      <c r="F427" s="126"/>
    </row>
    <row r="428" s="118" customFormat="1" ht="13.2" customHeight="1" spans="1:6">
      <c r="A428" s="108">
        <v>221</v>
      </c>
      <c r="B428" s="108" t="s">
        <v>420</v>
      </c>
      <c r="C428" s="39">
        <v>857</v>
      </c>
      <c r="D428" s="76">
        <v>3950.4764</v>
      </c>
      <c r="E428" s="56">
        <v>4962</v>
      </c>
      <c r="F428" s="126">
        <f t="shared" ref="F428:F457" si="9">IF(E428="","",E428/D428)</f>
        <v>1.25605104235023</v>
      </c>
    </row>
    <row r="429" s="118" customFormat="1" ht="13.2" customHeight="1" spans="1:6">
      <c r="A429" s="108">
        <v>22101</v>
      </c>
      <c r="B429" s="108" t="s">
        <v>421</v>
      </c>
      <c r="C429" s="39">
        <v>28</v>
      </c>
      <c r="D429" s="76">
        <v>2985.5351</v>
      </c>
      <c r="E429" s="56">
        <v>4181</v>
      </c>
      <c r="F429" s="126">
        <f t="shared" si="9"/>
        <v>1.40041897346978</v>
      </c>
    </row>
    <row r="430" s="118" customFormat="1" ht="13.2" customHeight="1" spans="1:6">
      <c r="A430" s="108">
        <v>2210103</v>
      </c>
      <c r="B430" s="108" t="s">
        <v>422</v>
      </c>
      <c r="C430" s="39">
        <v>8</v>
      </c>
      <c r="D430" s="76">
        <v>2888</v>
      </c>
      <c r="E430" s="56">
        <v>4161</v>
      </c>
      <c r="F430" s="126">
        <f t="shared" si="9"/>
        <v>1.44078947368421</v>
      </c>
    </row>
    <row r="431" s="118" customFormat="1" ht="13.2" customHeight="1" spans="1:6">
      <c r="A431" s="108">
        <v>2210107</v>
      </c>
      <c r="B431" s="108" t="s">
        <v>500</v>
      </c>
      <c r="C431" s="39"/>
      <c r="D431" s="76">
        <v>78</v>
      </c>
      <c r="E431" s="56"/>
      <c r="F431" s="126" t="str">
        <f t="shared" si="9"/>
        <v/>
      </c>
    </row>
    <row r="432" s="118" customFormat="1" ht="13.2" customHeight="1" spans="1:6">
      <c r="A432" s="108">
        <v>2210199</v>
      </c>
      <c r="B432" s="108" t="s">
        <v>423</v>
      </c>
      <c r="C432" s="39">
        <v>20</v>
      </c>
      <c r="D432" s="76">
        <v>19.5351</v>
      </c>
      <c r="E432" s="56">
        <v>20</v>
      </c>
      <c r="F432" s="126">
        <f t="shared" si="9"/>
        <v>1.023798188901</v>
      </c>
    </row>
    <row r="433" s="118" customFormat="1" ht="13.2" customHeight="1" spans="1:6">
      <c r="A433" s="108">
        <v>22102</v>
      </c>
      <c r="B433" s="108" t="s">
        <v>424</v>
      </c>
      <c r="C433" s="39">
        <v>829</v>
      </c>
      <c r="D433" s="76">
        <v>964.9413</v>
      </c>
      <c r="E433" s="56">
        <v>781</v>
      </c>
      <c r="F433" s="126">
        <f t="shared" si="9"/>
        <v>0.809375658394972</v>
      </c>
    </row>
    <row r="434" s="118" customFormat="1" ht="13.2" customHeight="1" spans="1:6">
      <c r="A434" s="108">
        <v>2210201</v>
      </c>
      <c r="B434" s="108" t="s">
        <v>425</v>
      </c>
      <c r="C434" s="39">
        <v>829</v>
      </c>
      <c r="D434" s="76">
        <v>965</v>
      </c>
      <c r="E434" s="56">
        <v>781</v>
      </c>
      <c r="F434" s="126">
        <f t="shared" si="9"/>
        <v>0.809326424870466</v>
      </c>
    </row>
    <row r="435" s="118" customFormat="1" ht="13.2" customHeight="1" spans="1:6">
      <c r="A435" s="108">
        <v>222</v>
      </c>
      <c r="B435" s="108" t="s">
        <v>426</v>
      </c>
      <c r="C435" s="39">
        <v>69</v>
      </c>
      <c r="D435" s="76">
        <v>183.854024</v>
      </c>
      <c r="E435" s="127">
        <v>226</v>
      </c>
      <c r="F435" s="126">
        <f t="shared" si="9"/>
        <v>1.22923608133809</v>
      </c>
    </row>
    <row r="436" s="118" customFormat="1" ht="13.2" customHeight="1" spans="1:6">
      <c r="A436" s="108">
        <v>22204</v>
      </c>
      <c r="B436" s="108" t="s">
        <v>427</v>
      </c>
      <c r="C436" s="39">
        <v>69</v>
      </c>
      <c r="D436" s="76">
        <v>14.854024</v>
      </c>
      <c r="E436" s="56">
        <v>57</v>
      </c>
      <c r="F436" s="126">
        <f t="shared" si="9"/>
        <v>3.83734400859996</v>
      </c>
    </row>
    <row r="437" s="118" customFormat="1" ht="13.2" customHeight="1" spans="1:6">
      <c r="A437" s="108">
        <v>2220401</v>
      </c>
      <c r="B437" s="108" t="s">
        <v>501</v>
      </c>
      <c r="C437" s="39">
        <v>69</v>
      </c>
      <c r="D437" s="76">
        <v>14.854024</v>
      </c>
      <c r="E437" s="56">
        <v>57</v>
      </c>
      <c r="F437" s="126">
        <f t="shared" si="9"/>
        <v>3.83734400859996</v>
      </c>
    </row>
    <row r="438" s="118" customFormat="1" ht="13.2" customHeight="1" spans="1:6">
      <c r="A438" s="108">
        <v>22205</v>
      </c>
      <c r="B438" s="108" t="s">
        <v>429</v>
      </c>
      <c r="C438" s="39">
        <v>0</v>
      </c>
      <c r="D438" s="76">
        <v>169</v>
      </c>
      <c r="E438" s="56">
        <v>169</v>
      </c>
      <c r="F438" s="126">
        <f t="shared" si="9"/>
        <v>1</v>
      </c>
    </row>
    <row r="439" s="118" customFormat="1" ht="13.2" customHeight="1" spans="1:6">
      <c r="A439" s="108">
        <v>2220511</v>
      </c>
      <c r="B439" s="108" t="s">
        <v>502</v>
      </c>
      <c r="C439" s="39"/>
      <c r="D439" s="76">
        <v>169</v>
      </c>
      <c r="E439" s="56">
        <v>169</v>
      </c>
      <c r="F439" s="126">
        <f t="shared" si="9"/>
        <v>1</v>
      </c>
    </row>
    <row r="440" s="118" customFormat="1" ht="13.2" customHeight="1" spans="1:6">
      <c r="A440" s="108">
        <v>224</v>
      </c>
      <c r="B440" s="108" t="s">
        <v>431</v>
      </c>
      <c r="C440" s="39">
        <v>970</v>
      </c>
      <c r="D440" s="76">
        <v>964.247937</v>
      </c>
      <c r="E440" s="127">
        <v>967</v>
      </c>
      <c r="F440" s="126">
        <f t="shared" si="9"/>
        <v>1.00285410307287</v>
      </c>
    </row>
    <row r="441" s="118" customFormat="1" ht="13.2" customHeight="1" spans="1:6">
      <c r="A441" s="108">
        <v>22401</v>
      </c>
      <c r="B441" s="108" t="s">
        <v>503</v>
      </c>
      <c r="C441" s="39">
        <v>291</v>
      </c>
      <c r="D441" s="76">
        <v>296.597937</v>
      </c>
      <c r="E441" s="56">
        <v>299</v>
      </c>
      <c r="F441" s="126">
        <f t="shared" si="9"/>
        <v>1.00809871782756</v>
      </c>
    </row>
    <row r="442" s="118" customFormat="1" ht="13.2" customHeight="1" spans="1:6">
      <c r="A442" s="108">
        <v>2240101</v>
      </c>
      <c r="B442" s="108" t="s">
        <v>97</v>
      </c>
      <c r="C442" s="39">
        <v>188</v>
      </c>
      <c r="D442" s="76">
        <v>184.052916</v>
      </c>
      <c r="E442" s="56">
        <v>199</v>
      </c>
      <c r="F442" s="126">
        <f t="shared" si="9"/>
        <v>1.08121079700796</v>
      </c>
    </row>
    <row r="443" s="118" customFormat="1" ht="13.2" customHeight="1" spans="1:6">
      <c r="A443" s="108">
        <v>2240102</v>
      </c>
      <c r="B443" s="108" t="s">
        <v>98</v>
      </c>
      <c r="C443" s="39">
        <v>25</v>
      </c>
      <c r="D443" s="76">
        <v>39.445021</v>
      </c>
      <c r="E443" s="56">
        <v>39</v>
      </c>
      <c r="F443" s="126">
        <f t="shared" si="9"/>
        <v>0.988717942373513</v>
      </c>
    </row>
    <row r="444" s="118" customFormat="1" ht="13.2" customHeight="1" spans="1:6">
      <c r="A444" s="108">
        <v>2240104</v>
      </c>
      <c r="B444" s="108" t="s">
        <v>433</v>
      </c>
      <c r="C444" s="39">
        <v>11</v>
      </c>
      <c r="D444" s="76">
        <v>1</v>
      </c>
      <c r="E444" s="56">
        <v>1</v>
      </c>
      <c r="F444" s="126">
        <f t="shared" si="9"/>
        <v>1</v>
      </c>
    </row>
    <row r="445" s="118" customFormat="1" ht="13.2" customHeight="1" spans="1:6">
      <c r="A445" s="108">
        <v>2240106</v>
      </c>
      <c r="B445" s="108" t="s">
        <v>434</v>
      </c>
      <c r="C445" s="39">
        <v>37</v>
      </c>
      <c r="D445" s="76">
        <v>31.88</v>
      </c>
      <c r="E445" s="56">
        <v>32</v>
      </c>
      <c r="F445" s="126">
        <f t="shared" si="9"/>
        <v>1.00376411543287</v>
      </c>
    </row>
    <row r="446" s="118" customFormat="1" ht="13.2" customHeight="1" spans="1:6">
      <c r="A446" s="108">
        <v>2240108</v>
      </c>
      <c r="B446" s="108" t="s">
        <v>435</v>
      </c>
      <c r="C446" s="39">
        <v>30</v>
      </c>
      <c r="D446" s="76">
        <v>28.22</v>
      </c>
      <c r="E446" s="56">
        <v>28</v>
      </c>
      <c r="F446" s="126">
        <f t="shared" si="9"/>
        <v>0.992204110559887</v>
      </c>
    </row>
    <row r="447" s="118" customFormat="1" ht="13.2" customHeight="1" spans="1:6">
      <c r="A447" s="108">
        <v>22402</v>
      </c>
      <c r="B447" s="108" t="s">
        <v>504</v>
      </c>
      <c r="C447" s="39">
        <v>679</v>
      </c>
      <c r="D447" s="76">
        <v>667.65</v>
      </c>
      <c r="E447" s="56">
        <v>668</v>
      </c>
      <c r="F447" s="126">
        <f t="shared" si="9"/>
        <v>1.00052422676552</v>
      </c>
    </row>
    <row r="448" s="118" customFormat="1" ht="13.2" customHeight="1" spans="1:6">
      <c r="A448" s="108">
        <v>2240204</v>
      </c>
      <c r="B448" s="108" t="s">
        <v>437</v>
      </c>
      <c r="C448" s="39">
        <v>679</v>
      </c>
      <c r="D448" s="76">
        <v>667.65</v>
      </c>
      <c r="E448" s="56">
        <v>668</v>
      </c>
      <c r="F448" s="126">
        <f t="shared" si="9"/>
        <v>1.00052422676552</v>
      </c>
    </row>
    <row r="449" s="118" customFormat="1" ht="13.2" customHeight="1" spans="1:6">
      <c r="A449" s="108" t="s">
        <v>505</v>
      </c>
      <c r="B449" s="108" t="s">
        <v>438</v>
      </c>
      <c r="C449" s="39">
        <v>1000</v>
      </c>
      <c r="D449" s="76">
        <v>510.1391</v>
      </c>
      <c r="E449" s="56">
        <v>0</v>
      </c>
      <c r="F449" s="126">
        <f t="shared" si="9"/>
        <v>0</v>
      </c>
    </row>
    <row r="450" s="118" customFormat="1" ht="13.2" customHeight="1" spans="1:6">
      <c r="A450" s="108">
        <v>229</v>
      </c>
      <c r="B450" s="108" t="s">
        <v>439</v>
      </c>
      <c r="C450" s="39">
        <v>0</v>
      </c>
      <c r="D450" s="76">
        <v>17979</v>
      </c>
      <c r="E450" s="56">
        <v>17979</v>
      </c>
      <c r="F450" s="126">
        <f t="shared" si="9"/>
        <v>1</v>
      </c>
    </row>
    <row r="451" s="118" customFormat="1" ht="13.2" customHeight="1" spans="1:6">
      <c r="A451" s="108">
        <v>22999</v>
      </c>
      <c r="B451" s="108" t="s">
        <v>439</v>
      </c>
      <c r="C451" s="39">
        <v>0</v>
      </c>
      <c r="D451" s="76">
        <v>17979</v>
      </c>
      <c r="E451" s="56">
        <v>17979</v>
      </c>
      <c r="F451" s="126">
        <f t="shared" si="9"/>
        <v>1</v>
      </c>
    </row>
    <row r="452" s="118" customFormat="1" ht="13.2" customHeight="1" spans="1:6">
      <c r="A452" s="108">
        <v>2299901</v>
      </c>
      <c r="B452" s="108" t="s">
        <v>439</v>
      </c>
      <c r="C452" s="39"/>
      <c r="D452" s="76">
        <v>17979</v>
      </c>
      <c r="E452" s="56">
        <v>17979</v>
      </c>
      <c r="F452" s="126">
        <f t="shared" si="9"/>
        <v>1</v>
      </c>
    </row>
    <row r="453" s="118" customFormat="1" ht="13.2" customHeight="1" spans="1:6">
      <c r="A453" s="108">
        <v>232</v>
      </c>
      <c r="B453" s="108" t="s">
        <v>440</v>
      </c>
      <c r="C453" s="39">
        <v>1195</v>
      </c>
      <c r="D453" s="76">
        <v>1024.293194</v>
      </c>
      <c r="E453" s="56">
        <v>1161</v>
      </c>
      <c r="F453" s="126">
        <f t="shared" si="9"/>
        <v>1.1334645263688</v>
      </c>
    </row>
    <row r="454" s="118" customFormat="1" ht="13.2" customHeight="1" spans="1:6">
      <c r="A454" s="108">
        <v>23203</v>
      </c>
      <c r="B454" s="108" t="s">
        <v>441</v>
      </c>
      <c r="C454" s="39">
        <v>1195</v>
      </c>
      <c r="D454" s="76">
        <v>1024.293194</v>
      </c>
      <c r="E454" s="56">
        <v>1161</v>
      </c>
      <c r="F454" s="126">
        <f t="shared" si="9"/>
        <v>1.1334645263688</v>
      </c>
    </row>
    <row r="455" s="118" customFormat="1" ht="13.2" customHeight="1" spans="1:6">
      <c r="A455" s="108">
        <v>2320301</v>
      </c>
      <c r="B455" s="108" t="s">
        <v>442</v>
      </c>
      <c r="C455" s="39">
        <v>1195</v>
      </c>
      <c r="D455" s="76">
        <v>1024.293194</v>
      </c>
      <c r="E455" s="56">
        <v>1161</v>
      </c>
      <c r="F455" s="126">
        <f t="shared" si="9"/>
        <v>1.1334645263688</v>
      </c>
    </row>
    <row r="456" s="118" customFormat="1" ht="13.2" customHeight="1" spans="1:6">
      <c r="A456" s="108">
        <v>233</v>
      </c>
      <c r="B456" s="108" t="s">
        <v>506</v>
      </c>
      <c r="C456" s="39">
        <v>0</v>
      </c>
      <c r="D456" s="76">
        <v>10.850726</v>
      </c>
      <c r="E456" s="56">
        <v>11</v>
      </c>
      <c r="F456" s="126">
        <f t="shared" si="9"/>
        <v>1.01375705183229</v>
      </c>
    </row>
    <row r="457" s="118" customFormat="1" ht="13.2" customHeight="1" spans="1:6">
      <c r="A457" s="108" t="s">
        <v>507</v>
      </c>
      <c r="B457" s="108" t="s">
        <v>444</v>
      </c>
      <c r="C457" s="39"/>
      <c r="D457" s="76">
        <v>10.850726</v>
      </c>
      <c r="E457" s="56">
        <v>11</v>
      </c>
      <c r="F457" s="126">
        <f t="shared" si="9"/>
        <v>1.01375705183229</v>
      </c>
    </row>
    <row r="547" spans="12:12">
      <c r="L547" s="118" t="s">
        <v>30</v>
      </c>
    </row>
    <row r="550" spans="12:12">
      <c r="L550" s="118" t="s">
        <v>31</v>
      </c>
    </row>
  </sheetData>
  <mergeCells count="8">
    <mergeCell ref="A2:F2"/>
    <mergeCell ref="A3:B3"/>
    <mergeCell ref="A4:A5"/>
    <mergeCell ref="B4:B5"/>
    <mergeCell ref="C4:C5"/>
    <mergeCell ref="D4:D5"/>
    <mergeCell ref="E4:E5"/>
    <mergeCell ref="F4:F5"/>
  </mergeCells>
  <pageMargins left="0.75" right="0.75" top="0.999305555555556" bottom="0.999305555555556" header="0.510416666666667" footer="0.510416666666667"/>
  <pageSetup paperSize="9" scale="88" fitToHeight="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550"/>
  <sheetViews>
    <sheetView tabSelected="1" zoomScale="55" zoomScaleNormal="55" topLeftCell="B1" workbookViewId="0">
      <selection activeCell="C923" sqref="C923"/>
    </sheetView>
  </sheetViews>
  <sheetFormatPr defaultColWidth="9" defaultRowHeight="14.4"/>
  <cols>
    <col min="1" max="1" width="9" style="27" hidden="1" customWidth="1"/>
    <col min="2" max="2" width="10.1018518518519" style="27" customWidth="1"/>
    <col min="3" max="3" width="33.8981481481481" style="27" customWidth="1"/>
    <col min="4" max="4" width="12.8981481481481" style="27" customWidth="1"/>
    <col min="5" max="5" width="12.8981481481481" style="94" customWidth="1"/>
    <col min="6" max="7" width="9" style="94" hidden="1" customWidth="1"/>
    <col min="8" max="8" width="12.2962962962963" style="27" customWidth="1"/>
    <col min="9" max="9" width="12.6018518518519" style="95" customWidth="1"/>
    <col min="10" max="16376" width="9" style="27"/>
  </cols>
  <sheetData>
    <row r="1" s="27" customFormat="1" ht="15" customHeight="1" spans="2:16379">
      <c r="B1" s="96" t="s">
        <v>15</v>
      </c>
      <c r="E1" s="94"/>
      <c r="F1" s="94"/>
      <c r="G1" s="94"/>
      <c r="I1" s="95"/>
      <c r="XEW1"/>
      <c r="XEX1"/>
      <c r="XEY1"/>
    </row>
    <row r="2" s="93" customFormat="1" ht="26" customHeight="1" spans="1:235">
      <c r="A2" s="97"/>
      <c r="B2" s="98" t="s">
        <v>16</v>
      </c>
      <c r="C2" s="98"/>
      <c r="D2" s="98"/>
      <c r="E2" s="98"/>
      <c r="F2" s="98"/>
      <c r="G2" s="98"/>
      <c r="H2" s="98"/>
      <c r="I2" s="112"/>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7"/>
      <c r="BJ2" s="97"/>
      <c r="BK2" s="97"/>
      <c r="BL2" s="97"/>
      <c r="BM2" s="97"/>
      <c r="BN2" s="97"/>
      <c r="BO2" s="97"/>
      <c r="BP2" s="97"/>
      <c r="BQ2" s="97"/>
      <c r="BR2" s="97"/>
      <c r="BS2" s="97"/>
      <c r="BT2" s="97"/>
      <c r="BU2" s="97"/>
      <c r="BV2" s="97"/>
      <c r="BW2" s="97"/>
      <c r="BX2" s="97"/>
      <c r="BY2" s="97"/>
      <c r="BZ2" s="97"/>
      <c r="CA2" s="97"/>
      <c r="CB2" s="97"/>
      <c r="CC2" s="97"/>
      <c r="CD2" s="97"/>
      <c r="CE2" s="97"/>
      <c r="CF2" s="97"/>
      <c r="CG2" s="97"/>
      <c r="CH2" s="97"/>
      <c r="CI2" s="97"/>
      <c r="CJ2" s="97"/>
      <c r="CK2" s="97"/>
      <c r="CL2" s="97"/>
      <c r="CM2" s="97"/>
      <c r="CN2" s="97"/>
      <c r="CO2" s="97"/>
      <c r="CP2" s="97"/>
      <c r="CQ2" s="97"/>
      <c r="CR2" s="97"/>
      <c r="CS2" s="97"/>
      <c r="CT2" s="97"/>
      <c r="CU2" s="97"/>
      <c r="CV2" s="97"/>
      <c r="CW2" s="97"/>
      <c r="CX2" s="97"/>
      <c r="CY2" s="97"/>
      <c r="CZ2" s="97"/>
      <c r="DA2" s="97"/>
      <c r="DB2" s="97"/>
      <c r="DC2" s="97"/>
      <c r="DD2" s="97"/>
      <c r="DE2" s="97"/>
      <c r="DF2" s="97"/>
      <c r="DG2" s="97"/>
      <c r="DH2" s="97"/>
      <c r="DI2" s="97"/>
      <c r="DJ2" s="97"/>
      <c r="DK2" s="97"/>
      <c r="DL2" s="97"/>
      <c r="DM2" s="97"/>
      <c r="DN2" s="97"/>
      <c r="DO2" s="97"/>
      <c r="DP2" s="97"/>
      <c r="DQ2" s="97"/>
      <c r="DR2" s="97"/>
      <c r="DS2" s="97"/>
      <c r="DT2" s="97"/>
      <c r="DU2" s="97"/>
      <c r="DV2" s="97"/>
      <c r="DW2" s="97"/>
      <c r="DX2" s="97"/>
      <c r="DY2" s="97"/>
      <c r="DZ2" s="97"/>
      <c r="EA2" s="97"/>
      <c r="EB2" s="97"/>
      <c r="EC2" s="97"/>
      <c r="ED2" s="97"/>
      <c r="EE2" s="97"/>
      <c r="EF2" s="97"/>
      <c r="EG2" s="97"/>
      <c r="EH2" s="97"/>
      <c r="EI2" s="97"/>
      <c r="EJ2" s="97"/>
      <c r="EK2" s="97"/>
      <c r="EL2" s="97"/>
      <c r="EM2" s="97"/>
      <c r="EN2" s="97"/>
      <c r="EO2" s="97"/>
      <c r="EP2" s="97"/>
      <c r="EQ2" s="97"/>
      <c r="ER2" s="97"/>
      <c r="ES2" s="97"/>
      <c r="ET2" s="97"/>
      <c r="EU2" s="97"/>
      <c r="EV2" s="97"/>
      <c r="EW2" s="97"/>
      <c r="EX2" s="97"/>
      <c r="EY2" s="97"/>
      <c r="EZ2" s="97"/>
      <c r="FA2" s="97"/>
      <c r="FB2" s="97"/>
      <c r="FC2" s="97"/>
      <c r="FD2" s="97"/>
      <c r="FE2" s="97"/>
      <c r="FF2" s="97"/>
      <c r="FG2" s="97"/>
      <c r="FH2" s="97"/>
      <c r="FI2" s="97"/>
      <c r="FJ2" s="97"/>
      <c r="FK2" s="97"/>
      <c r="FL2" s="97"/>
      <c r="FM2" s="97"/>
      <c r="FN2" s="97"/>
      <c r="FO2" s="97"/>
      <c r="FP2" s="97"/>
      <c r="FQ2" s="97"/>
      <c r="FR2" s="97"/>
      <c r="FS2" s="97"/>
      <c r="FT2" s="97"/>
      <c r="FU2" s="97"/>
      <c r="FV2" s="97"/>
      <c r="FW2" s="97"/>
      <c r="FX2" s="97"/>
      <c r="FY2" s="97"/>
      <c r="FZ2" s="97"/>
      <c r="GA2" s="97"/>
      <c r="GB2" s="97"/>
      <c r="GC2" s="97"/>
      <c r="GD2" s="97"/>
      <c r="GE2" s="97"/>
      <c r="GF2" s="97"/>
      <c r="GG2" s="97"/>
      <c r="GH2" s="97"/>
      <c r="GI2" s="97"/>
      <c r="GJ2" s="97"/>
      <c r="GK2" s="97"/>
      <c r="GL2" s="97"/>
      <c r="GM2" s="97"/>
      <c r="GN2" s="97"/>
      <c r="GO2" s="97"/>
      <c r="GP2" s="97"/>
      <c r="GQ2" s="97"/>
      <c r="GR2" s="97"/>
      <c r="GS2" s="97"/>
      <c r="GT2" s="97"/>
      <c r="GU2" s="97"/>
      <c r="GV2" s="97"/>
      <c r="GW2" s="97"/>
      <c r="GX2" s="97"/>
      <c r="GY2" s="97"/>
      <c r="GZ2" s="97"/>
      <c r="HA2" s="97"/>
      <c r="HB2" s="97"/>
      <c r="HC2" s="97"/>
      <c r="HD2" s="97"/>
      <c r="HE2" s="97"/>
      <c r="HF2" s="97"/>
      <c r="HG2" s="97"/>
      <c r="HH2" s="97"/>
      <c r="HI2" s="97"/>
      <c r="HJ2" s="97"/>
      <c r="HK2" s="97"/>
      <c r="HL2" s="97"/>
      <c r="HM2" s="97"/>
      <c r="HN2" s="97"/>
      <c r="HO2" s="97"/>
      <c r="HP2" s="97"/>
      <c r="HQ2" s="97"/>
      <c r="HR2" s="97"/>
      <c r="HS2" s="97"/>
      <c r="HT2" s="97"/>
      <c r="HU2" s="97"/>
      <c r="HV2" s="97"/>
      <c r="HW2" s="97"/>
      <c r="HX2" s="97"/>
      <c r="HY2" s="97"/>
      <c r="HZ2" s="97"/>
      <c r="IA2" s="97"/>
    </row>
    <row r="3" s="27" customFormat="1" ht="21" customHeight="1" spans="5:9">
      <c r="E3" s="99"/>
      <c r="F3" s="99"/>
      <c r="G3" s="99"/>
      <c r="H3" s="38" t="s">
        <v>32</v>
      </c>
      <c r="I3" s="117"/>
    </row>
    <row r="4" s="30" customFormat="1" ht="31" customHeight="1" spans="1:9">
      <c r="A4" s="39" t="s">
        <v>508</v>
      </c>
      <c r="B4" s="100" t="s">
        <v>63</v>
      </c>
      <c r="C4" s="100" t="s">
        <v>33</v>
      </c>
      <c r="D4" s="101" t="s">
        <v>64</v>
      </c>
      <c r="E4" s="101" t="s">
        <v>65</v>
      </c>
      <c r="F4" s="102"/>
      <c r="G4" s="102"/>
      <c r="H4" s="100" t="s">
        <v>36</v>
      </c>
      <c r="I4" s="114" t="s">
        <v>37</v>
      </c>
    </row>
    <row r="5" s="30" customFormat="1" ht="18" customHeight="1" spans="1:9">
      <c r="A5" s="39"/>
      <c r="B5" s="103"/>
      <c r="C5" s="103"/>
      <c r="D5" s="104"/>
      <c r="E5" s="104"/>
      <c r="F5" s="116" t="s">
        <v>509</v>
      </c>
      <c r="G5" s="39" t="s">
        <v>510</v>
      </c>
      <c r="H5" s="105"/>
      <c r="I5" s="115"/>
    </row>
    <row r="6" s="30" customFormat="1" ht="17" customHeight="1" spans="1:9">
      <c r="A6" s="39"/>
      <c r="B6" s="39"/>
      <c r="C6" s="57" t="s">
        <v>511</v>
      </c>
      <c r="D6" s="106">
        <v>81567</v>
      </c>
      <c r="E6" s="106">
        <v>121128</v>
      </c>
      <c r="F6" s="106">
        <v>15518</v>
      </c>
      <c r="G6" s="106">
        <v>24043</v>
      </c>
      <c r="H6" s="76">
        <v>119715</v>
      </c>
      <c r="I6" s="44">
        <f t="shared" ref="I6:I66" si="0">IF(E6="","",H6/E6)</f>
        <v>0.98833465425005</v>
      </c>
    </row>
    <row r="7" s="27" customFormat="1" ht="17" customHeight="1" spans="1:9">
      <c r="A7" s="107">
        <v>1</v>
      </c>
      <c r="B7" s="108">
        <v>501</v>
      </c>
      <c r="C7" s="109" t="s">
        <v>512</v>
      </c>
      <c r="D7" s="110">
        <v>9201</v>
      </c>
      <c r="E7" s="110">
        <v>8145</v>
      </c>
      <c r="F7" s="110">
        <v>-1220.262341</v>
      </c>
      <c r="G7" s="110">
        <v>164.262341</v>
      </c>
      <c r="H7" s="76">
        <v>9126</v>
      </c>
      <c r="I7" s="44">
        <f t="shared" si="0"/>
        <v>1.12044198895028</v>
      </c>
    </row>
    <row r="8" s="27" customFormat="1" ht="17" customHeight="1" spans="1:9">
      <c r="A8" s="109">
        <v>2</v>
      </c>
      <c r="B8" s="108">
        <v>50101</v>
      </c>
      <c r="C8" s="109" t="s">
        <v>513</v>
      </c>
      <c r="D8" s="110">
        <v>6734</v>
      </c>
      <c r="E8" s="110">
        <v>5490</v>
      </c>
      <c r="F8" s="110">
        <v>-1380.07</v>
      </c>
      <c r="G8" s="110">
        <v>136.07</v>
      </c>
      <c r="H8" s="76">
        <v>6325</v>
      </c>
      <c r="I8" s="44">
        <f t="shared" si="0"/>
        <v>1.15209471766849</v>
      </c>
    </row>
    <row r="9" s="27" customFormat="1" ht="17" customHeight="1" spans="1:9">
      <c r="A9" s="109">
        <v>3</v>
      </c>
      <c r="B9" s="108">
        <v>50102</v>
      </c>
      <c r="C9" s="109" t="s">
        <v>514</v>
      </c>
      <c r="D9" s="110">
        <v>1658</v>
      </c>
      <c r="E9" s="110">
        <v>1831</v>
      </c>
      <c r="F9" s="110">
        <v>143.193659</v>
      </c>
      <c r="G9" s="110">
        <v>29.806341</v>
      </c>
      <c r="H9" s="76">
        <v>2036</v>
      </c>
      <c r="I9" s="44">
        <f t="shared" si="0"/>
        <v>1.11196067722556</v>
      </c>
    </row>
    <row r="10" s="27" customFormat="1" ht="17" customHeight="1" spans="1:9">
      <c r="A10" s="109">
        <v>4</v>
      </c>
      <c r="B10" s="108">
        <v>50103</v>
      </c>
      <c r="C10" s="109" t="s">
        <v>425</v>
      </c>
      <c r="D10" s="110">
        <v>734</v>
      </c>
      <c r="E10" s="110">
        <v>748</v>
      </c>
      <c r="F10" s="110">
        <v>16.294</v>
      </c>
      <c r="G10" s="110">
        <v>-2.29399999999998</v>
      </c>
      <c r="H10" s="76">
        <v>691</v>
      </c>
      <c r="I10" s="44">
        <f t="shared" si="0"/>
        <v>0.92379679144385</v>
      </c>
    </row>
    <row r="11" s="27" customFormat="1" ht="17" customHeight="1" spans="1:9">
      <c r="A11" s="109">
        <v>5</v>
      </c>
      <c r="B11" s="108">
        <v>50199</v>
      </c>
      <c r="C11" s="109" t="s">
        <v>515</v>
      </c>
      <c r="D11" s="110">
        <v>76</v>
      </c>
      <c r="E11" s="110">
        <v>76</v>
      </c>
      <c r="F11" s="110">
        <v>0.319999999999993</v>
      </c>
      <c r="G11" s="110">
        <v>-0.319999999999993</v>
      </c>
      <c r="H11" s="76">
        <v>74</v>
      </c>
      <c r="I11" s="44">
        <f t="shared" si="0"/>
        <v>0.973684210526316</v>
      </c>
    </row>
    <row r="12" s="27" customFormat="1" ht="17" customHeight="1" spans="1:9">
      <c r="A12" s="107">
        <v>6</v>
      </c>
      <c r="B12" s="108">
        <v>502</v>
      </c>
      <c r="C12" s="109" t="s">
        <v>516</v>
      </c>
      <c r="D12" s="110">
        <v>17384</v>
      </c>
      <c r="E12" s="110">
        <v>17939</v>
      </c>
      <c r="F12" s="110">
        <v>-1694.217764</v>
      </c>
      <c r="G12" s="110">
        <v>2249.217764</v>
      </c>
      <c r="H12" s="76">
        <v>16743</v>
      </c>
      <c r="I12" s="44">
        <f t="shared" si="0"/>
        <v>0.933329617035509</v>
      </c>
    </row>
    <row r="13" s="27" customFormat="1" ht="17" customHeight="1" spans="1:9">
      <c r="A13" s="109">
        <v>7</v>
      </c>
      <c r="B13" s="108">
        <v>50201</v>
      </c>
      <c r="C13" s="109" t="s">
        <v>517</v>
      </c>
      <c r="D13" s="110">
        <v>5569</v>
      </c>
      <c r="E13" s="110">
        <v>6008</v>
      </c>
      <c r="F13" s="110">
        <v>-168.451356</v>
      </c>
      <c r="G13" s="110">
        <v>607.451356</v>
      </c>
      <c r="H13" s="76">
        <v>5020</v>
      </c>
      <c r="I13" s="44">
        <f t="shared" si="0"/>
        <v>0.835552596537949</v>
      </c>
    </row>
    <row r="14" s="27" customFormat="1" ht="17" customHeight="1" spans="1:9">
      <c r="A14" s="109">
        <v>8</v>
      </c>
      <c r="B14" s="108">
        <v>50202</v>
      </c>
      <c r="C14" s="109" t="s">
        <v>518</v>
      </c>
      <c r="D14" s="110">
        <v>42</v>
      </c>
      <c r="E14" s="110">
        <v>32</v>
      </c>
      <c r="F14" s="110">
        <v>-10</v>
      </c>
      <c r="G14" s="110">
        <v>0</v>
      </c>
      <c r="H14" s="76">
        <v>30</v>
      </c>
      <c r="I14" s="44">
        <f t="shared" si="0"/>
        <v>0.9375</v>
      </c>
    </row>
    <row r="15" s="27" customFormat="1" ht="17" customHeight="1" spans="1:9">
      <c r="A15" s="109">
        <v>9</v>
      </c>
      <c r="B15" s="108">
        <v>50203</v>
      </c>
      <c r="C15" s="109" t="s">
        <v>519</v>
      </c>
      <c r="D15" s="110">
        <v>29</v>
      </c>
      <c r="E15" s="110">
        <v>30</v>
      </c>
      <c r="F15" s="110">
        <v>0.629999999999999</v>
      </c>
      <c r="G15" s="110">
        <v>0.370000000000001</v>
      </c>
      <c r="H15" s="76">
        <v>22</v>
      </c>
      <c r="I15" s="44">
        <f t="shared" si="0"/>
        <v>0.733333333333333</v>
      </c>
    </row>
    <row r="16" s="27" customFormat="1" ht="17" customHeight="1" spans="1:9">
      <c r="A16" s="109">
        <v>10</v>
      </c>
      <c r="B16" s="108">
        <v>50204</v>
      </c>
      <c r="C16" s="109" t="s">
        <v>520</v>
      </c>
      <c r="D16" s="110">
        <v>117</v>
      </c>
      <c r="E16" s="110">
        <v>259</v>
      </c>
      <c r="F16" s="110">
        <v>65.9584</v>
      </c>
      <c r="G16" s="110">
        <v>76.0416</v>
      </c>
      <c r="H16" s="76">
        <v>185</v>
      </c>
      <c r="I16" s="44">
        <f t="shared" si="0"/>
        <v>0.714285714285714</v>
      </c>
    </row>
    <row r="17" s="27" customFormat="1" ht="17" customHeight="1" spans="1:9">
      <c r="A17" s="109">
        <v>11</v>
      </c>
      <c r="B17" s="108">
        <v>50205</v>
      </c>
      <c r="C17" s="109" t="s">
        <v>521</v>
      </c>
      <c r="D17" s="110">
        <v>6083</v>
      </c>
      <c r="E17" s="110">
        <v>7125</v>
      </c>
      <c r="F17" s="110">
        <v>0.407674000000043</v>
      </c>
      <c r="G17" s="110">
        <v>1041.592326</v>
      </c>
      <c r="H17" s="76">
        <v>6934</v>
      </c>
      <c r="I17" s="44">
        <f t="shared" si="0"/>
        <v>0.97319298245614</v>
      </c>
    </row>
    <row r="18" s="27" customFormat="1" ht="17" customHeight="1" spans="1:9">
      <c r="A18" s="109">
        <v>12</v>
      </c>
      <c r="B18" s="108">
        <v>50206</v>
      </c>
      <c r="C18" s="108" t="s">
        <v>522</v>
      </c>
      <c r="D18" s="110">
        <v>38</v>
      </c>
      <c r="E18" s="110">
        <v>135</v>
      </c>
      <c r="F18" s="110">
        <v>97.1995</v>
      </c>
      <c r="G18" s="110">
        <v>-0.1995</v>
      </c>
      <c r="H18" s="76">
        <v>135</v>
      </c>
      <c r="I18" s="44">
        <f t="shared" si="0"/>
        <v>1</v>
      </c>
    </row>
    <row r="19" s="27" customFormat="1" ht="17" customHeight="1" spans="1:9">
      <c r="A19" s="109">
        <v>13</v>
      </c>
      <c r="B19" s="108">
        <v>50207</v>
      </c>
      <c r="C19" s="109" t="s">
        <v>523</v>
      </c>
      <c r="D19" s="110"/>
      <c r="E19" s="110"/>
      <c r="F19" s="110"/>
      <c r="G19" s="110"/>
      <c r="H19" s="39"/>
      <c r="I19" s="44" t="str">
        <f t="shared" si="0"/>
        <v/>
      </c>
    </row>
    <row r="20" s="27" customFormat="1" ht="17" customHeight="1" spans="1:9">
      <c r="A20" s="109">
        <v>14</v>
      </c>
      <c r="B20" s="108">
        <v>50208</v>
      </c>
      <c r="C20" s="109" t="s">
        <v>524</v>
      </c>
      <c r="D20" s="110">
        <v>219</v>
      </c>
      <c r="E20" s="110">
        <v>208</v>
      </c>
      <c r="F20" s="110">
        <v>-10.954751</v>
      </c>
      <c r="G20" s="110">
        <v>-0.0452490000000125</v>
      </c>
      <c r="H20" s="76">
        <v>174</v>
      </c>
      <c r="I20" s="44">
        <f t="shared" si="0"/>
        <v>0.836538461538462</v>
      </c>
    </row>
    <row r="21" s="27" customFormat="1" ht="17" customHeight="1" spans="1:9">
      <c r="A21" s="109">
        <v>15</v>
      </c>
      <c r="B21" s="108">
        <v>50209</v>
      </c>
      <c r="C21" s="109" t="s">
        <v>525</v>
      </c>
      <c r="D21" s="110">
        <v>690</v>
      </c>
      <c r="E21" s="110">
        <v>558</v>
      </c>
      <c r="F21" s="110">
        <v>-45.01975</v>
      </c>
      <c r="G21" s="110">
        <v>-86.98025</v>
      </c>
      <c r="H21" s="76">
        <v>430</v>
      </c>
      <c r="I21" s="44">
        <f t="shared" si="0"/>
        <v>0.770609318996416</v>
      </c>
    </row>
    <row r="22" s="27" customFormat="1" ht="17" customHeight="1" spans="1:9">
      <c r="A22" s="109">
        <v>16</v>
      </c>
      <c r="B22" s="108">
        <v>50299</v>
      </c>
      <c r="C22" s="109" t="s">
        <v>526</v>
      </c>
      <c r="D22" s="110">
        <v>4598</v>
      </c>
      <c r="E22" s="110">
        <v>3585</v>
      </c>
      <c r="F22" s="110">
        <v>-1623.987481</v>
      </c>
      <c r="G22" s="110">
        <v>610.987481000001</v>
      </c>
      <c r="H22" s="76">
        <v>3813</v>
      </c>
      <c r="I22" s="44">
        <f t="shared" si="0"/>
        <v>1.06359832635983</v>
      </c>
    </row>
    <row r="23" s="27" customFormat="1" ht="17" customHeight="1" spans="1:9">
      <c r="A23" s="107">
        <v>17</v>
      </c>
      <c r="B23" s="108">
        <v>503</v>
      </c>
      <c r="C23" s="109" t="s">
        <v>527</v>
      </c>
      <c r="D23" s="110">
        <v>7011</v>
      </c>
      <c r="E23" s="110">
        <v>24727</v>
      </c>
      <c r="F23" s="110">
        <v>13209.980776</v>
      </c>
      <c r="G23" s="110">
        <v>4506.019224</v>
      </c>
      <c r="H23" s="76">
        <v>21005</v>
      </c>
      <c r="I23" s="44">
        <f t="shared" si="0"/>
        <v>0.849476280988393</v>
      </c>
    </row>
    <row r="24" s="27" customFormat="1" ht="17" customHeight="1" spans="1:9">
      <c r="A24" s="109">
        <v>18</v>
      </c>
      <c r="B24" s="108">
        <v>50301</v>
      </c>
      <c r="C24" s="109" t="s">
        <v>528</v>
      </c>
      <c r="D24" s="110">
        <v>953</v>
      </c>
      <c r="E24" s="110">
        <v>332</v>
      </c>
      <c r="F24" s="110">
        <v>-620.7861</v>
      </c>
      <c r="G24" s="110">
        <v>-0.213899999999967</v>
      </c>
      <c r="H24" s="76">
        <v>1566</v>
      </c>
      <c r="I24" s="44">
        <f t="shared" si="0"/>
        <v>4.71686746987952</v>
      </c>
    </row>
    <row r="25" s="27" customFormat="1" ht="17" customHeight="1" spans="1:9">
      <c r="A25" s="109">
        <v>19</v>
      </c>
      <c r="B25" s="108">
        <v>50302</v>
      </c>
      <c r="C25" s="109" t="s">
        <v>529</v>
      </c>
      <c r="D25" s="110">
        <v>2392</v>
      </c>
      <c r="E25" s="110">
        <v>9481</v>
      </c>
      <c r="F25" s="110">
        <v>5883.808776</v>
      </c>
      <c r="G25" s="110">
        <v>1205.191224</v>
      </c>
      <c r="H25" s="76">
        <v>10119</v>
      </c>
      <c r="I25" s="44">
        <f t="shared" si="0"/>
        <v>1.06729247969623</v>
      </c>
    </row>
    <row r="26" s="27" customFormat="1" ht="17" customHeight="1" spans="1:9">
      <c r="A26" s="109">
        <v>20</v>
      </c>
      <c r="B26" s="108">
        <v>50303</v>
      </c>
      <c r="C26" s="109" t="s">
        <v>530</v>
      </c>
      <c r="D26" s="110"/>
      <c r="E26" s="110">
        <v>20</v>
      </c>
      <c r="F26" s="110">
        <v>20</v>
      </c>
      <c r="G26" s="110">
        <v>0</v>
      </c>
      <c r="H26" s="76">
        <v>20</v>
      </c>
      <c r="I26" s="44">
        <f t="shared" si="0"/>
        <v>1</v>
      </c>
    </row>
    <row r="27" s="27" customFormat="1" ht="17" customHeight="1" spans="1:9">
      <c r="A27" s="109">
        <v>21</v>
      </c>
      <c r="B27" s="108">
        <v>50305</v>
      </c>
      <c r="C27" s="109" t="s">
        <v>531</v>
      </c>
      <c r="D27" s="110">
        <v>60</v>
      </c>
      <c r="E27" s="110">
        <v>3474</v>
      </c>
      <c r="F27" s="110">
        <v>3414.4</v>
      </c>
      <c r="G27" s="110">
        <v>-0.400000000000091</v>
      </c>
      <c r="H27" s="76">
        <v>8</v>
      </c>
      <c r="I27" s="44">
        <f t="shared" si="0"/>
        <v>0.0023028209556707</v>
      </c>
    </row>
    <row r="28" s="27" customFormat="1" ht="17" customHeight="1" spans="1:9">
      <c r="A28" s="109">
        <v>22</v>
      </c>
      <c r="B28" s="108">
        <v>50306</v>
      </c>
      <c r="C28" s="109" t="s">
        <v>532</v>
      </c>
      <c r="D28" s="110">
        <v>655</v>
      </c>
      <c r="E28" s="110">
        <v>545</v>
      </c>
      <c r="F28" s="110">
        <v>-545.2115</v>
      </c>
      <c r="G28" s="110">
        <v>435.2115</v>
      </c>
      <c r="H28" s="76">
        <v>510</v>
      </c>
      <c r="I28" s="44">
        <f t="shared" si="0"/>
        <v>0.935779816513762</v>
      </c>
    </row>
    <row r="29" s="27" customFormat="1" ht="17" customHeight="1" spans="1:9">
      <c r="A29" s="109">
        <v>23</v>
      </c>
      <c r="B29" s="108">
        <v>50307</v>
      </c>
      <c r="C29" s="109" t="s">
        <v>533</v>
      </c>
      <c r="D29" s="110">
        <v>280</v>
      </c>
      <c r="E29" s="110">
        <v>353</v>
      </c>
      <c r="F29" s="110">
        <v>72.7</v>
      </c>
      <c r="G29" s="110">
        <v>0.300000000000011</v>
      </c>
      <c r="H29" s="76">
        <v>198</v>
      </c>
      <c r="I29" s="44">
        <f t="shared" si="0"/>
        <v>0.560906515580737</v>
      </c>
    </row>
    <row r="30" s="27" customFormat="1" ht="17" customHeight="1" spans="1:9">
      <c r="A30" s="107">
        <v>24</v>
      </c>
      <c r="B30" s="108">
        <v>50399</v>
      </c>
      <c r="C30" s="109" t="s">
        <v>534</v>
      </c>
      <c r="D30" s="110">
        <v>281</v>
      </c>
      <c r="E30" s="110">
        <v>10521</v>
      </c>
      <c r="F30" s="110">
        <v>4985.0696</v>
      </c>
      <c r="G30" s="110">
        <v>5254.9304</v>
      </c>
      <c r="H30" s="76">
        <v>8584</v>
      </c>
      <c r="I30" s="44">
        <f t="shared" si="0"/>
        <v>0.815892025472864</v>
      </c>
    </row>
    <row r="31" s="27" customFormat="1" ht="17" customHeight="1" spans="1:9">
      <c r="A31" s="109">
        <v>25</v>
      </c>
      <c r="B31" s="108">
        <v>504</v>
      </c>
      <c r="C31" s="109" t="s">
        <v>535</v>
      </c>
      <c r="D31" s="110">
        <v>1227</v>
      </c>
      <c r="E31" s="110">
        <v>3913</v>
      </c>
      <c r="F31" s="110">
        <v>2685.763246</v>
      </c>
      <c r="G31" s="110">
        <v>0.236754000000019</v>
      </c>
      <c r="H31" s="76">
        <v>4171</v>
      </c>
      <c r="I31" s="44">
        <f t="shared" si="0"/>
        <v>1.06593406593407</v>
      </c>
    </row>
    <row r="32" s="27" customFormat="1" ht="17" customHeight="1" spans="1:9">
      <c r="A32" s="109">
        <v>26</v>
      </c>
      <c r="B32" s="108">
        <v>50401</v>
      </c>
      <c r="C32" s="109" t="s">
        <v>528</v>
      </c>
      <c r="D32" s="110"/>
      <c r="E32" s="110"/>
      <c r="F32" s="110"/>
      <c r="G32" s="110"/>
      <c r="H32" s="76"/>
      <c r="I32" s="44" t="str">
        <f t="shared" si="0"/>
        <v/>
      </c>
    </row>
    <row r="33" s="27" customFormat="1" ht="17" customHeight="1" spans="1:9">
      <c r="A33" s="109">
        <v>27</v>
      </c>
      <c r="B33" s="108">
        <v>50402</v>
      </c>
      <c r="C33" s="109" t="s">
        <v>529</v>
      </c>
      <c r="D33" s="110">
        <v>1206</v>
      </c>
      <c r="E33" s="110">
        <v>3611</v>
      </c>
      <c r="F33" s="110">
        <v>2404.515246</v>
      </c>
      <c r="G33" s="110">
        <v>0.484754000000066</v>
      </c>
      <c r="H33" s="76">
        <v>4070</v>
      </c>
      <c r="I33" s="44">
        <f t="shared" si="0"/>
        <v>1.12711160343395</v>
      </c>
    </row>
    <row r="34" s="27" customFormat="1" ht="17" customHeight="1" spans="1:9">
      <c r="A34" s="109">
        <v>28</v>
      </c>
      <c r="B34" s="108">
        <v>50403</v>
      </c>
      <c r="C34" s="27" t="s">
        <v>530</v>
      </c>
      <c r="D34" s="110"/>
      <c r="E34" s="110"/>
      <c r="F34" s="110"/>
      <c r="G34" s="110"/>
      <c r="H34" s="76"/>
      <c r="I34" s="44" t="str">
        <f t="shared" si="0"/>
        <v/>
      </c>
    </row>
    <row r="35" s="27" customFormat="1" ht="17" customHeight="1" spans="1:9">
      <c r="A35" s="107">
        <v>29</v>
      </c>
      <c r="B35" s="108">
        <v>50404</v>
      </c>
      <c r="C35" s="109" t="s">
        <v>532</v>
      </c>
      <c r="D35" s="110">
        <v>21</v>
      </c>
      <c r="E35" s="110">
        <v>302</v>
      </c>
      <c r="F35" s="110">
        <v>281.248</v>
      </c>
      <c r="G35" s="110">
        <v>-0.24799999999999</v>
      </c>
      <c r="H35" s="76">
        <v>98</v>
      </c>
      <c r="I35" s="44">
        <f t="shared" si="0"/>
        <v>0.324503311258278</v>
      </c>
    </row>
    <row r="36" s="27" customFormat="1" ht="17" customHeight="1" spans="1:9">
      <c r="A36" s="109">
        <v>30</v>
      </c>
      <c r="B36" s="108">
        <v>50405</v>
      </c>
      <c r="C36" s="109" t="s">
        <v>533</v>
      </c>
      <c r="D36" s="110"/>
      <c r="E36" s="110"/>
      <c r="F36" s="110"/>
      <c r="G36" s="110"/>
      <c r="H36" s="76"/>
      <c r="I36" s="44" t="str">
        <f t="shared" si="0"/>
        <v/>
      </c>
    </row>
    <row r="37" s="27" customFormat="1" ht="17" customHeight="1" spans="1:9">
      <c r="A37" s="109">
        <v>31</v>
      </c>
      <c r="B37" s="108">
        <v>50499</v>
      </c>
      <c r="C37" s="109" t="s">
        <v>534</v>
      </c>
      <c r="D37" s="110"/>
      <c r="E37" s="110"/>
      <c r="F37" s="110"/>
      <c r="G37" s="110"/>
      <c r="H37" s="76">
        <v>3</v>
      </c>
      <c r="I37" s="44" t="str">
        <f t="shared" si="0"/>
        <v/>
      </c>
    </row>
    <row r="38" s="27" customFormat="1" ht="17" customHeight="1" spans="1:9">
      <c r="A38" s="107">
        <v>32</v>
      </c>
      <c r="B38" s="108">
        <v>505</v>
      </c>
      <c r="C38" s="109" t="s">
        <v>536</v>
      </c>
      <c r="D38" s="110">
        <v>17457</v>
      </c>
      <c r="E38" s="110">
        <v>16627</v>
      </c>
      <c r="F38" s="110">
        <v>-5004.101404</v>
      </c>
      <c r="G38" s="110">
        <v>4174.101404</v>
      </c>
      <c r="H38" s="76">
        <v>18803</v>
      </c>
      <c r="I38" s="44">
        <f t="shared" si="0"/>
        <v>1.13087147410838</v>
      </c>
    </row>
    <row r="39" s="27" customFormat="1" ht="17" customHeight="1" spans="1:9">
      <c r="A39" s="109">
        <v>33</v>
      </c>
      <c r="B39" s="108">
        <v>50501</v>
      </c>
      <c r="C39" s="109" t="s">
        <v>537</v>
      </c>
      <c r="D39" s="110">
        <v>12443</v>
      </c>
      <c r="E39" s="110">
        <v>10526</v>
      </c>
      <c r="F39" s="110">
        <v>-1916.590826</v>
      </c>
      <c r="G39" s="110">
        <v>-0.409174000000348</v>
      </c>
      <c r="H39" s="76">
        <v>12323</v>
      </c>
      <c r="I39" s="44">
        <f t="shared" si="0"/>
        <v>1.17072012160365</v>
      </c>
    </row>
    <row r="40" s="27" customFormat="1" ht="17" customHeight="1" spans="1:9">
      <c r="A40" s="109">
        <v>34</v>
      </c>
      <c r="B40" s="108">
        <v>50502</v>
      </c>
      <c r="C40" s="109" t="s">
        <v>538</v>
      </c>
      <c r="D40" s="110">
        <v>5014</v>
      </c>
      <c r="E40" s="110">
        <v>6100</v>
      </c>
      <c r="F40" s="110">
        <v>-3087.510578</v>
      </c>
      <c r="G40" s="110">
        <v>4173.510578</v>
      </c>
      <c r="H40" s="76">
        <v>6480</v>
      </c>
      <c r="I40" s="44">
        <f t="shared" si="0"/>
        <v>1.06229508196721</v>
      </c>
    </row>
    <row r="41" s="27" customFormat="1" ht="17" customHeight="1" spans="1:9">
      <c r="A41" s="107">
        <v>35</v>
      </c>
      <c r="B41" s="108">
        <v>506</v>
      </c>
      <c r="C41" s="109" t="s">
        <v>539</v>
      </c>
      <c r="D41" s="110">
        <v>3166</v>
      </c>
      <c r="E41" s="110">
        <v>9251</v>
      </c>
      <c r="F41" s="110">
        <v>6085</v>
      </c>
      <c r="G41" s="110">
        <v>0</v>
      </c>
      <c r="H41" s="76">
        <v>9708</v>
      </c>
      <c r="I41" s="44">
        <f t="shared" si="0"/>
        <v>1.04940006485785</v>
      </c>
    </row>
    <row r="42" s="27" customFormat="1" ht="17" customHeight="1" spans="1:9">
      <c r="A42" s="109">
        <v>36</v>
      </c>
      <c r="B42" s="108">
        <v>50601</v>
      </c>
      <c r="C42" s="109" t="s">
        <v>540</v>
      </c>
      <c r="D42" s="110">
        <v>3166</v>
      </c>
      <c r="E42" s="110">
        <v>8145</v>
      </c>
      <c r="F42" s="110">
        <v>4978.911245</v>
      </c>
      <c r="G42" s="110">
        <v>0.0887549999997645</v>
      </c>
      <c r="H42" s="76">
        <v>5601</v>
      </c>
      <c r="I42" s="44">
        <f t="shared" si="0"/>
        <v>0.687661141804788</v>
      </c>
    </row>
    <row r="43" s="27" customFormat="1" ht="17" customHeight="1" spans="1:9">
      <c r="A43" s="107">
        <v>37</v>
      </c>
      <c r="B43" s="108">
        <v>50602</v>
      </c>
      <c r="C43" s="109" t="s">
        <v>541</v>
      </c>
      <c r="D43" s="110"/>
      <c r="E43" s="110">
        <v>1107</v>
      </c>
      <c r="F43" s="110">
        <v>1107</v>
      </c>
      <c r="G43" s="110">
        <v>0</v>
      </c>
      <c r="H43" s="76">
        <v>4107</v>
      </c>
      <c r="I43" s="44">
        <f t="shared" si="0"/>
        <v>3.710027100271</v>
      </c>
    </row>
    <row r="44" s="27" customFormat="1" ht="17" customHeight="1" spans="1:9">
      <c r="A44" s="109">
        <v>38</v>
      </c>
      <c r="B44" s="108">
        <v>507</v>
      </c>
      <c r="C44" s="109" t="s">
        <v>542</v>
      </c>
      <c r="D44" s="110">
        <v>1769</v>
      </c>
      <c r="E44" s="110">
        <v>6918</v>
      </c>
      <c r="F44" s="110">
        <v>1484.929853</v>
      </c>
      <c r="G44" s="110">
        <v>3664.070147</v>
      </c>
      <c r="H44" s="76">
        <v>15403</v>
      </c>
      <c r="I44" s="44">
        <f t="shared" si="0"/>
        <v>2.22651055218271</v>
      </c>
    </row>
    <row r="45" s="27" customFormat="1" ht="17" customHeight="1" spans="1:9">
      <c r="A45" s="109">
        <v>39</v>
      </c>
      <c r="B45" s="108">
        <v>50701</v>
      </c>
      <c r="C45" s="27" t="s">
        <v>543</v>
      </c>
      <c r="D45" s="110">
        <v>70</v>
      </c>
      <c r="E45" s="110">
        <v>556</v>
      </c>
      <c r="F45" s="110">
        <v>486</v>
      </c>
      <c r="G45" s="110">
        <v>0</v>
      </c>
      <c r="H45" s="76">
        <v>429</v>
      </c>
      <c r="I45" s="44">
        <f t="shared" si="0"/>
        <v>0.77158273381295</v>
      </c>
    </row>
    <row r="46" s="27" customFormat="1" ht="17" customHeight="1" spans="1:9">
      <c r="A46" s="109">
        <v>40</v>
      </c>
      <c r="B46" s="108">
        <v>50702</v>
      </c>
      <c r="C46" s="109" t="s">
        <v>544</v>
      </c>
      <c r="D46" s="110">
        <v>1</v>
      </c>
      <c r="E46" s="110"/>
      <c r="F46" s="110">
        <v>-1</v>
      </c>
      <c r="G46" s="110">
        <v>0</v>
      </c>
      <c r="H46" s="76">
        <v>1</v>
      </c>
      <c r="I46" s="44" t="str">
        <f t="shared" si="0"/>
        <v/>
      </c>
    </row>
    <row r="47" s="27" customFormat="1" ht="17" customHeight="1" spans="1:9">
      <c r="A47" s="109">
        <v>41</v>
      </c>
      <c r="B47" s="108">
        <v>50799</v>
      </c>
      <c r="C47" s="109" t="s">
        <v>545</v>
      </c>
      <c r="D47" s="110">
        <v>1698</v>
      </c>
      <c r="E47" s="110">
        <v>6362</v>
      </c>
      <c r="F47" s="110">
        <v>999.929853</v>
      </c>
      <c r="G47" s="110">
        <v>3664.070147</v>
      </c>
      <c r="H47" s="76">
        <v>14973</v>
      </c>
      <c r="I47" s="44">
        <f t="shared" si="0"/>
        <v>2.3535051870481</v>
      </c>
    </row>
    <row r="48" s="27" customFormat="1" ht="17" customHeight="1" spans="1:9">
      <c r="A48" s="107">
        <v>42</v>
      </c>
      <c r="B48" s="108">
        <v>508</v>
      </c>
      <c r="C48" s="109" t="s">
        <v>546</v>
      </c>
      <c r="D48" s="110">
        <v>468</v>
      </c>
      <c r="E48" s="110">
        <v>1031</v>
      </c>
      <c r="F48" s="110">
        <v>563.0541</v>
      </c>
      <c r="G48" s="110">
        <v>-0.0541000000000622</v>
      </c>
      <c r="H48" s="76">
        <v>1031</v>
      </c>
      <c r="I48" s="44">
        <f t="shared" si="0"/>
        <v>1</v>
      </c>
    </row>
    <row r="49" s="27" customFormat="1" ht="17" customHeight="1" spans="1:9">
      <c r="A49" s="109">
        <v>43</v>
      </c>
      <c r="B49" s="108">
        <v>50801</v>
      </c>
      <c r="C49" s="109" t="s">
        <v>547</v>
      </c>
      <c r="D49" s="110"/>
      <c r="E49" s="110"/>
      <c r="F49" s="110"/>
      <c r="G49" s="110"/>
      <c r="H49" s="76">
        <v>1000</v>
      </c>
      <c r="I49" s="44" t="str">
        <f t="shared" si="0"/>
        <v/>
      </c>
    </row>
    <row r="50" s="27" customFormat="1" ht="17" customHeight="1" spans="1:9">
      <c r="A50" s="107">
        <v>46</v>
      </c>
      <c r="B50" s="108">
        <v>50802</v>
      </c>
      <c r="C50" s="109" t="s">
        <v>548</v>
      </c>
      <c r="D50" s="110">
        <v>468</v>
      </c>
      <c r="E50" s="110">
        <v>1031</v>
      </c>
      <c r="F50" s="110">
        <v>563.0541</v>
      </c>
      <c r="G50" s="110">
        <v>-0.0541000000000622</v>
      </c>
      <c r="H50" s="76">
        <v>31</v>
      </c>
      <c r="I50" s="44">
        <f t="shared" si="0"/>
        <v>0.0300678952473327</v>
      </c>
    </row>
    <row r="51" s="27" customFormat="1" ht="17" customHeight="1" spans="1:9">
      <c r="A51" s="109">
        <v>47</v>
      </c>
      <c r="B51" s="108">
        <v>509</v>
      </c>
      <c r="C51" s="109" t="s">
        <v>549</v>
      </c>
      <c r="D51" s="110">
        <v>22607</v>
      </c>
      <c r="E51" s="110">
        <v>22393</v>
      </c>
      <c r="F51" s="110">
        <v>-1132.478293</v>
      </c>
      <c r="G51" s="110">
        <v>918.478293</v>
      </c>
      <c r="H51" s="76">
        <v>22510</v>
      </c>
      <c r="I51" s="44">
        <f t="shared" si="0"/>
        <v>1.00522484705042</v>
      </c>
    </row>
    <row r="52" s="27" customFormat="1" ht="17" customHeight="1" spans="2:16379">
      <c r="B52" s="108">
        <v>50901</v>
      </c>
      <c r="C52" s="27" t="s">
        <v>550</v>
      </c>
      <c r="D52" s="110">
        <v>2302</v>
      </c>
      <c r="E52" s="110">
        <v>2800</v>
      </c>
      <c r="F52" s="110">
        <v>467.48789</v>
      </c>
      <c r="G52" s="110">
        <v>30.5121100000001</v>
      </c>
      <c r="H52" s="76">
        <v>2486</v>
      </c>
      <c r="I52" s="44">
        <f t="shared" si="0"/>
        <v>0.887857142857143</v>
      </c>
      <c r="XEW52"/>
      <c r="XEX52"/>
      <c r="XEY52"/>
    </row>
    <row r="53" s="27" customFormat="1" ht="17" customHeight="1" spans="2:16379">
      <c r="B53" s="108">
        <v>50902</v>
      </c>
      <c r="C53" s="109" t="s">
        <v>551</v>
      </c>
      <c r="D53" s="110">
        <v>20</v>
      </c>
      <c r="E53" s="110">
        <v>78</v>
      </c>
      <c r="F53" s="110">
        <v>57.52</v>
      </c>
      <c r="G53" s="110">
        <v>0.480000000000004</v>
      </c>
      <c r="H53" s="76">
        <v>82</v>
      </c>
      <c r="I53" s="44">
        <f t="shared" si="0"/>
        <v>1.05128205128205</v>
      </c>
      <c r="XEW53"/>
      <c r="XEX53"/>
      <c r="XEY53"/>
    </row>
    <row r="54" s="27" customFormat="1" ht="17" customHeight="1" spans="2:16379">
      <c r="B54" s="108">
        <v>50903</v>
      </c>
      <c r="C54" s="109" t="s">
        <v>29</v>
      </c>
      <c r="D54" s="110">
        <v>30</v>
      </c>
      <c r="E54" s="110">
        <v>226</v>
      </c>
      <c r="F54" s="110">
        <v>195.97181</v>
      </c>
      <c r="G54" s="110">
        <v>0.0281899999999951</v>
      </c>
      <c r="H54" s="76">
        <v>214</v>
      </c>
      <c r="I54" s="44">
        <f t="shared" si="0"/>
        <v>0.946902654867257</v>
      </c>
      <c r="XEW54"/>
      <c r="XEX54"/>
      <c r="XEY54"/>
    </row>
    <row r="55" s="27" customFormat="1" ht="17" customHeight="1" spans="2:16379">
      <c r="B55" s="108">
        <v>50905</v>
      </c>
      <c r="C55" s="109" t="s">
        <v>552</v>
      </c>
      <c r="D55" s="110">
        <v>1025</v>
      </c>
      <c r="E55" s="110">
        <v>996</v>
      </c>
      <c r="F55" s="110">
        <v>-44.056964</v>
      </c>
      <c r="G55" s="110">
        <v>15.056964</v>
      </c>
      <c r="H55" s="76">
        <v>900</v>
      </c>
      <c r="I55" s="44">
        <f t="shared" si="0"/>
        <v>0.903614457831325</v>
      </c>
      <c r="XEW55"/>
      <c r="XEX55"/>
      <c r="XEY55"/>
    </row>
    <row r="56" s="27" customFormat="1" ht="17" customHeight="1" spans="2:16379">
      <c r="B56" s="108">
        <v>50999</v>
      </c>
      <c r="C56" s="109" t="s">
        <v>553</v>
      </c>
      <c r="D56" s="110">
        <v>19087</v>
      </c>
      <c r="E56" s="110">
        <v>18294</v>
      </c>
      <c r="F56" s="110">
        <v>-1809.401029</v>
      </c>
      <c r="G56" s="110">
        <v>1016.401029</v>
      </c>
      <c r="H56" s="76">
        <v>18828</v>
      </c>
      <c r="I56" s="44">
        <f t="shared" si="0"/>
        <v>1.02918989832732</v>
      </c>
      <c r="XEW56"/>
      <c r="XEX56"/>
      <c r="XEY56"/>
    </row>
    <row r="57" s="27" customFormat="1" ht="17" customHeight="1" spans="2:16379">
      <c r="B57" s="108">
        <v>510</v>
      </c>
      <c r="C57" s="109" t="s">
        <v>554</v>
      </c>
      <c r="D57" s="110"/>
      <c r="E57" s="110"/>
      <c r="F57" s="110"/>
      <c r="G57" s="110"/>
      <c r="H57" s="76"/>
      <c r="I57" s="44" t="str">
        <f t="shared" si="0"/>
        <v/>
      </c>
      <c r="XEW57"/>
      <c r="XEX57"/>
      <c r="XEY57"/>
    </row>
    <row r="58" s="27" customFormat="1" ht="17" customHeight="1" spans="2:16379">
      <c r="B58" s="108">
        <v>51002</v>
      </c>
      <c r="C58" s="109" t="s">
        <v>555</v>
      </c>
      <c r="D58" s="110"/>
      <c r="E58" s="110"/>
      <c r="F58" s="110"/>
      <c r="G58" s="110"/>
      <c r="H58" s="76"/>
      <c r="I58" s="44" t="str">
        <f t="shared" si="0"/>
        <v/>
      </c>
      <c r="XEW58"/>
      <c r="XEX58"/>
      <c r="XEY58"/>
    </row>
    <row r="59" s="27" customFormat="1" ht="17" customHeight="1" spans="2:16379">
      <c r="B59" s="108">
        <v>51003</v>
      </c>
      <c r="C59" s="109" t="s">
        <v>556</v>
      </c>
      <c r="D59" s="110"/>
      <c r="E59" s="110"/>
      <c r="F59" s="110"/>
      <c r="G59" s="110"/>
      <c r="H59" s="76"/>
      <c r="I59" s="44" t="str">
        <f t="shared" si="0"/>
        <v/>
      </c>
      <c r="XEW59"/>
      <c r="XEX59"/>
      <c r="XEY59"/>
    </row>
    <row r="60" s="27" customFormat="1" ht="17" customHeight="1" spans="2:16379">
      <c r="B60" s="108">
        <v>511</v>
      </c>
      <c r="C60" s="109" t="s">
        <v>557</v>
      </c>
      <c r="D60" s="110">
        <v>1195</v>
      </c>
      <c r="E60" s="110">
        <v>1803</v>
      </c>
      <c r="F60" s="110">
        <v>607.846381</v>
      </c>
      <c r="G60" s="110">
        <v>0.153618999999935</v>
      </c>
      <c r="H60" s="76">
        <v>1172</v>
      </c>
      <c r="I60" s="44">
        <f t="shared" si="0"/>
        <v>0.650027731558514</v>
      </c>
      <c r="XEW60"/>
      <c r="XEX60"/>
      <c r="XEY60"/>
    </row>
    <row r="61" s="27" customFormat="1" ht="17" customHeight="1" spans="2:16379">
      <c r="B61" s="108">
        <v>51101</v>
      </c>
      <c r="C61" s="109" t="s">
        <v>558</v>
      </c>
      <c r="D61" s="110">
        <v>1195</v>
      </c>
      <c r="E61" s="110">
        <v>1792</v>
      </c>
      <c r="F61" s="110">
        <v>596.995655</v>
      </c>
      <c r="G61" s="110">
        <v>0.00434500000005755</v>
      </c>
      <c r="H61" s="76">
        <v>1161</v>
      </c>
      <c r="I61" s="44">
        <f t="shared" si="0"/>
        <v>0.647879464285714</v>
      </c>
      <c r="XEW61"/>
      <c r="XEX61"/>
      <c r="XEY61"/>
    </row>
    <row r="62" s="27" customFormat="1" ht="17" customHeight="1" spans="2:16379">
      <c r="B62" s="108">
        <v>51103</v>
      </c>
      <c r="C62" s="109" t="s">
        <v>559</v>
      </c>
      <c r="D62" s="110"/>
      <c r="E62" s="110">
        <v>11</v>
      </c>
      <c r="F62" s="110">
        <v>10.850726</v>
      </c>
      <c r="G62" s="110">
        <v>0.149274</v>
      </c>
      <c r="H62" s="76">
        <v>11</v>
      </c>
      <c r="I62" s="44">
        <f t="shared" si="0"/>
        <v>1</v>
      </c>
      <c r="XEW62"/>
      <c r="XEX62"/>
      <c r="XEY62"/>
    </row>
    <row r="63" s="27" customFormat="1" ht="17" customHeight="1" spans="2:16379">
      <c r="B63" s="108">
        <v>513</v>
      </c>
      <c r="C63" s="109" t="s">
        <v>560</v>
      </c>
      <c r="D63" s="110">
        <v>15</v>
      </c>
      <c r="E63" s="110">
        <v>8381</v>
      </c>
      <c r="F63" s="110">
        <v>-0.312400000000707</v>
      </c>
      <c r="G63" s="110">
        <v>8366.3124</v>
      </c>
      <c r="H63" s="76">
        <v>43</v>
      </c>
      <c r="I63" s="44">
        <f t="shared" si="0"/>
        <v>0.00513065266674621</v>
      </c>
      <c r="XEW63"/>
      <c r="XEX63"/>
      <c r="XEY63"/>
    </row>
    <row r="64" s="27" customFormat="1" ht="17" customHeight="1" spans="2:16379">
      <c r="B64" s="108">
        <v>51301</v>
      </c>
      <c r="C64" s="109" t="s">
        <v>560</v>
      </c>
      <c r="D64" s="110">
        <v>15</v>
      </c>
      <c r="E64" s="110">
        <v>8381</v>
      </c>
      <c r="F64" s="110">
        <v>-0.312400000000707</v>
      </c>
      <c r="G64" s="110">
        <v>8366.3124</v>
      </c>
      <c r="H64" s="76">
        <v>43</v>
      </c>
      <c r="I64" s="44">
        <f t="shared" si="0"/>
        <v>0.00513065266674621</v>
      </c>
      <c r="XEW64"/>
      <c r="XEX64"/>
      <c r="XEY64"/>
    </row>
    <row r="65" s="27" customFormat="1" ht="17" customHeight="1" spans="2:16379">
      <c r="B65" s="108">
        <v>514</v>
      </c>
      <c r="C65" s="109" t="s">
        <v>561</v>
      </c>
      <c r="D65" s="110">
        <v>67</v>
      </c>
      <c r="E65" s="110"/>
      <c r="F65" s="110">
        <v>-67</v>
      </c>
      <c r="G65" s="110">
        <v>0</v>
      </c>
      <c r="H65" s="39"/>
      <c r="I65" s="44" t="str">
        <f t="shared" si="0"/>
        <v/>
      </c>
      <c r="XEW65"/>
      <c r="XEX65"/>
      <c r="XEY65"/>
    </row>
    <row r="66" s="27" customFormat="1" ht="17" customHeight="1" spans="2:16384">
      <c r="B66" s="108">
        <v>51401</v>
      </c>
      <c r="C66" s="109" t="s">
        <v>438</v>
      </c>
      <c r="D66" s="110">
        <v>67</v>
      </c>
      <c r="E66" s="110"/>
      <c r="F66" s="110">
        <v>-67</v>
      </c>
      <c r="G66" s="110">
        <v>0</v>
      </c>
      <c r="H66" s="39"/>
      <c r="I66" s="44" t="str">
        <f t="shared" si="0"/>
        <v/>
      </c>
      <c r="XEW66"/>
      <c r="XEX66"/>
      <c r="XEY66"/>
      <c r="XEZ66"/>
      <c r="XFA66"/>
      <c r="XFB66"/>
      <c r="XFC66"/>
      <c r="XFD66"/>
    </row>
    <row r="547" spans="12:12">
      <c r="L547" s="27" t="s">
        <v>30</v>
      </c>
    </row>
    <row r="550" spans="12:12">
      <c r="L550" s="27" t="s">
        <v>31</v>
      </c>
    </row>
  </sheetData>
  <mergeCells count="8">
    <mergeCell ref="B2:I2"/>
    <mergeCell ref="H3:I3"/>
    <mergeCell ref="B4:B5"/>
    <mergeCell ref="C4:C5"/>
    <mergeCell ref="D4:D5"/>
    <mergeCell ref="E4:E5"/>
    <mergeCell ref="H4:H5"/>
    <mergeCell ref="I4:I5"/>
  </mergeCells>
  <pageMargins left="0.75" right="0.75" top="0.999305555555556" bottom="0.999305555555556" header="0.510416666666667" footer="0.510416666666667"/>
  <pageSetup paperSize="9" scale="93" fitToHeight="0"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Yozo_Office27021597764231179</Application>
  <HeadingPairs>
    <vt:vector size="2" baseType="variant">
      <vt:variant>
        <vt:lpstr>工作表</vt:lpstr>
      </vt:variant>
      <vt:variant>
        <vt:i4>16</vt:i4>
      </vt:variant>
    </vt:vector>
  </HeadingPairs>
  <TitlesOfParts>
    <vt:vector size="16" baseType="lpstr">
      <vt:lpstr>目录</vt:lpstr>
      <vt:lpstr>附表1</vt:lpstr>
      <vt:lpstr>附表2</vt:lpstr>
      <vt:lpstr>附表3</vt:lpstr>
      <vt:lpstr>附表4</vt:lpstr>
      <vt:lpstr>附表5</vt:lpstr>
      <vt:lpstr>附表6</vt:lpstr>
      <vt:lpstr>附表7</vt:lpstr>
      <vt:lpstr>附表8</vt:lpstr>
      <vt:lpstr>附表9</vt:lpstr>
      <vt:lpstr>附表10</vt:lpstr>
      <vt:lpstr>附表11</vt:lpstr>
      <vt:lpstr>附表12</vt:lpstr>
      <vt:lpstr>附表13</vt:lpstr>
      <vt:lpstr>附表14</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CZJ</cp:lastModifiedBy>
  <cp:revision>0</cp:revision>
  <dcterms:created xsi:type="dcterms:W3CDTF">2020-08-20T09:56:00Z</dcterms:created>
  <dcterms:modified xsi:type="dcterms:W3CDTF">2024-12-19T07:44:04Z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ED5F3D0702A14F97B722107F366F62B0_13</vt:lpwstr>
  </property>
</Properties>
</file>